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IBS\IBS statistika\2016\"/>
    </mc:Choice>
  </mc:AlternateContent>
  <bookViews>
    <workbookView xWindow="2835" yWindow="180" windowWidth="17040" windowHeight="13695"/>
  </bookViews>
  <sheets>
    <sheet name="MBP_Balance sheet" sheetId="1" r:id="rId1"/>
    <sheet name="PZ_Profit&amp;Loss" sheetId="2" r:id="rId2"/>
    <sheet name="Ienāk_izdevumi_Income_Exp" sheetId="9" r:id="rId3"/>
    <sheet name="Saraksts_List" sheetId="8" r:id="rId4"/>
  </sheets>
  <definedNames>
    <definedName name="_ftn1" localSheetId="3">Saraksts_List!#REF!</definedName>
    <definedName name="_ftnref1" localSheetId="3">Saraksts_List!#REF!</definedName>
    <definedName name="_Toc46307108" localSheetId="3">Saraksts_List!#REF!</definedName>
    <definedName name="_xlnm.Print_Area" localSheetId="2">Ienāk_izdevumi_Income_Exp!$A$1:$AC$87</definedName>
    <definedName name="_xlnm.Print_Area" localSheetId="0">'MBP_Balance sheet'!$A$1:$AC$50</definedName>
    <definedName name="_xlnm.Print_Area" localSheetId="1">'PZ_Profit&amp;Loss'!$A$1:$AC$40</definedName>
    <definedName name="_xlnm.Print_Area" localSheetId="3">Saraksts_List!$A$1:$B$10</definedName>
  </definedNames>
  <calcPr calcId="162913"/>
</workbook>
</file>

<file path=xl/calcChain.xml><?xml version="1.0" encoding="utf-8"?>
<calcChain xmlns="http://schemas.openxmlformats.org/spreadsheetml/2006/main">
  <c r="AC87" i="9" l="1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B87" i="9" l="1"/>
  <c r="AB86" i="9"/>
  <c r="AB85" i="9"/>
  <c r="AB84" i="9"/>
  <c r="AB83" i="9"/>
  <c r="AB82" i="9"/>
  <c r="AB81" i="9"/>
  <c r="AB80" i="9"/>
  <c r="AB79" i="9"/>
  <c r="AB78" i="9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A87" i="9" l="1"/>
  <c r="AA86" i="9"/>
  <c r="AA85" i="9"/>
  <c r="AA84" i="9"/>
  <c r="AA83" i="9"/>
  <c r="AA82" i="9"/>
  <c r="AA81" i="9"/>
  <c r="AA80" i="9"/>
  <c r="AA79" i="9"/>
  <c r="AA78" i="9"/>
  <c r="AA77" i="9"/>
  <c r="AA76" i="9"/>
  <c r="AA75" i="9"/>
  <c r="AA74" i="9"/>
  <c r="AA73" i="9"/>
  <c r="AA72" i="9"/>
  <c r="AA71" i="9"/>
  <c r="AA70" i="9"/>
  <c r="AA69" i="9"/>
  <c r="AA68" i="9"/>
  <c r="AA67" i="9"/>
  <c r="AA66" i="9"/>
  <c r="AA65" i="9"/>
  <c r="AA64" i="9"/>
  <c r="AA63" i="9"/>
  <c r="AA62" i="9"/>
  <c r="AA61" i="9"/>
  <c r="AA60" i="9"/>
  <c r="AA59" i="9"/>
  <c r="AA58" i="9"/>
  <c r="AA57" i="9"/>
  <c r="AA56" i="9"/>
  <c r="AA55" i="9"/>
  <c r="AA54" i="9"/>
  <c r="AA53" i="9"/>
  <c r="AA52" i="9"/>
  <c r="AA51" i="9"/>
  <c r="AA50" i="9"/>
  <c r="AA49" i="9"/>
  <c r="AA48" i="9"/>
  <c r="AA47" i="9"/>
  <c r="AA46" i="9"/>
  <c r="Z87" i="9"/>
  <c r="Z86" i="9"/>
  <c r="Z85" i="9"/>
  <c r="Z84" i="9"/>
  <c r="Z83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Y72" i="9" l="1"/>
  <c r="Y78" i="9"/>
  <c r="X36" i="9"/>
  <c r="X30" i="9"/>
  <c r="X22" i="9"/>
  <c r="X13" i="9"/>
  <c r="X5" i="9"/>
  <c r="X4" i="9" s="1"/>
  <c r="X61" i="9" s="1"/>
  <c r="W28" i="2"/>
  <c r="W20" i="2"/>
  <c r="W9" i="2"/>
  <c r="W4" i="2"/>
  <c r="W15" i="2" s="1"/>
  <c r="W26" i="2" s="1"/>
  <c r="W38" i="2" s="1"/>
  <c r="W40" i="2" s="1"/>
  <c r="X21" i="9" l="1"/>
  <c r="X87" i="9" s="1"/>
  <c r="X74" i="9"/>
  <c r="Y60" i="9"/>
  <c r="Y56" i="9"/>
  <c r="Y52" i="9"/>
  <c r="Y48" i="9"/>
  <c r="Y59" i="9"/>
  <c r="Y51" i="9"/>
  <c r="Y47" i="9"/>
  <c r="Y62" i="9"/>
  <c r="Y58" i="9"/>
  <c r="Y54" i="9"/>
  <c r="Y50" i="9"/>
  <c r="Y46" i="9"/>
  <c r="Y61" i="9"/>
  <c r="Y57" i="9"/>
  <c r="Y53" i="9"/>
  <c r="Y49" i="9"/>
  <c r="Y85" i="9"/>
  <c r="Y84" i="9"/>
  <c r="Y80" i="9"/>
  <c r="Y76" i="9"/>
  <c r="Y68" i="9"/>
  <c r="Y87" i="9"/>
  <c r="Y83" i="9"/>
  <c r="Y79" i="9"/>
  <c r="Y75" i="9"/>
  <c r="Y71" i="9"/>
  <c r="Y67" i="9"/>
  <c r="Y63" i="9"/>
  <c r="Y86" i="9"/>
  <c r="Y82" i="9"/>
  <c r="Y74" i="9"/>
  <c r="Y70" i="9"/>
  <c r="Y66" i="9"/>
  <c r="Y81" i="9"/>
  <c r="Y77" i="9"/>
  <c r="Y73" i="9"/>
  <c r="Y69" i="9"/>
  <c r="Y65" i="9"/>
  <c r="Y64" i="9"/>
  <c r="Y55" i="9"/>
  <c r="X64" i="9"/>
  <c r="X58" i="9"/>
  <c r="X62" i="9"/>
  <c r="X46" i="9"/>
  <c r="X50" i="9"/>
  <c r="X54" i="9"/>
  <c r="X66" i="9"/>
  <c r="X70" i="9"/>
  <c r="X78" i="9"/>
  <c r="X82" i="9"/>
  <c r="X86" i="9"/>
  <c r="X47" i="9"/>
  <c r="X51" i="9"/>
  <c r="X55" i="9"/>
  <c r="X59" i="9"/>
  <c r="X63" i="9"/>
  <c r="X67" i="9"/>
  <c r="X71" i="9"/>
  <c r="X75" i="9"/>
  <c r="X79" i="9"/>
  <c r="X83" i="9"/>
  <c r="X48" i="9"/>
  <c r="X52" i="9"/>
  <c r="X56" i="9"/>
  <c r="X60" i="9"/>
  <c r="X68" i="9"/>
  <c r="X76" i="9"/>
  <c r="X80" i="9"/>
  <c r="X84" i="9"/>
  <c r="X49" i="9"/>
  <c r="X53" i="9"/>
  <c r="X57" i="9"/>
  <c r="X65" i="9"/>
  <c r="X69" i="9"/>
  <c r="X73" i="9"/>
  <c r="X77" i="9"/>
  <c r="X81" i="9"/>
  <c r="X85" i="9"/>
  <c r="X72" i="9" l="1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W36" i="9"/>
  <c r="V36" i="9"/>
  <c r="T36" i="9"/>
  <c r="T21" i="9" s="1"/>
  <c r="T85" i="9" s="1"/>
  <c r="S36" i="9"/>
  <c r="S21" i="9" s="1"/>
  <c r="W30" i="9"/>
  <c r="V30" i="9"/>
  <c r="W22" i="9"/>
  <c r="V22" i="9"/>
  <c r="U22" i="9"/>
  <c r="R21" i="9"/>
  <c r="P21" i="9"/>
  <c r="O21" i="9"/>
  <c r="O67" i="9" s="1"/>
  <c r="N21" i="9"/>
  <c r="N64" i="9" s="1"/>
  <c r="M21" i="9"/>
  <c r="L21" i="9"/>
  <c r="L68" i="9" s="1"/>
  <c r="K21" i="9"/>
  <c r="J21" i="9"/>
  <c r="J85" i="9" s="1"/>
  <c r="I21" i="9"/>
  <c r="H21" i="9"/>
  <c r="G21" i="9"/>
  <c r="G69" i="9" s="1"/>
  <c r="F21" i="9"/>
  <c r="F68" i="9" s="1"/>
  <c r="E21" i="9"/>
  <c r="W13" i="9"/>
  <c r="V13" i="9"/>
  <c r="U13" i="9"/>
  <c r="W5" i="9"/>
  <c r="V5" i="9"/>
  <c r="U5" i="9"/>
  <c r="T4" i="9"/>
  <c r="T61" i="9" s="1"/>
  <c r="S4" i="9"/>
  <c r="S61" i="9" s="1"/>
  <c r="R4" i="9"/>
  <c r="R61" i="9" s="1"/>
  <c r="P4" i="9"/>
  <c r="P61" i="9" s="1"/>
  <c r="O4" i="9"/>
  <c r="O59" i="9" s="1"/>
  <c r="N4" i="9"/>
  <c r="N61" i="9" s="1"/>
  <c r="M4" i="9"/>
  <c r="L4" i="9"/>
  <c r="L61" i="9" s="1"/>
  <c r="K4" i="9"/>
  <c r="K59" i="9" s="1"/>
  <c r="J4" i="9"/>
  <c r="J61" i="9" s="1"/>
  <c r="I4" i="9"/>
  <c r="H4" i="9"/>
  <c r="H61" i="9" s="1"/>
  <c r="G4" i="9"/>
  <c r="F4" i="9"/>
  <c r="F61" i="9" s="1"/>
  <c r="E4" i="9"/>
  <c r="F55" i="9" l="1"/>
  <c r="V21" i="9"/>
  <c r="J59" i="9"/>
  <c r="F47" i="9"/>
  <c r="J51" i="9"/>
  <c r="N53" i="9"/>
  <c r="S48" i="9"/>
  <c r="S56" i="9"/>
  <c r="F64" i="9"/>
  <c r="F66" i="9"/>
  <c r="J68" i="9"/>
  <c r="J73" i="9"/>
  <c r="J79" i="9"/>
  <c r="S46" i="9"/>
  <c r="F53" i="9"/>
  <c r="S54" i="9"/>
  <c r="J64" i="9"/>
  <c r="N66" i="9"/>
  <c r="N68" i="9"/>
  <c r="J71" i="9"/>
  <c r="J83" i="9"/>
  <c r="N47" i="9"/>
  <c r="J49" i="9"/>
  <c r="N55" i="9"/>
  <c r="J57" i="9"/>
  <c r="J75" i="9"/>
  <c r="J81" i="9"/>
  <c r="J87" i="9"/>
  <c r="L49" i="9"/>
  <c r="H53" i="9"/>
  <c r="P53" i="9"/>
  <c r="L57" i="9"/>
  <c r="L62" i="9"/>
  <c r="H47" i="9"/>
  <c r="P47" i="9"/>
  <c r="F49" i="9"/>
  <c r="N49" i="9"/>
  <c r="S50" i="9"/>
  <c r="L51" i="9"/>
  <c r="J53" i="9"/>
  <c r="H55" i="9"/>
  <c r="P55" i="9"/>
  <c r="F57" i="9"/>
  <c r="N57" i="9"/>
  <c r="S58" i="9"/>
  <c r="L59" i="9"/>
  <c r="H60" i="9"/>
  <c r="P62" i="9"/>
  <c r="V64" i="9"/>
  <c r="J47" i="9"/>
  <c r="H49" i="9"/>
  <c r="P49" i="9"/>
  <c r="F51" i="9"/>
  <c r="N51" i="9"/>
  <c r="S52" i="9"/>
  <c r="L53" i="9"/>
  <c r="J55" i="9"/>
  <c r="H57" i="9"/>
  <c r="P57" i="9"/>
  <c r="F59" i="9"/>
  <c r="N59" i="9"/>
  <c r="L60" i="9"/>
  <c r="J66" i="9"/>
  <c r="J69" i="9"/>
  <c r="J77" i="9"/>
  <c r="L47" i="9"/>
  <c r="H51" i="9"/>
  <c r="P51" i="9"/>
  <c r="L55" i="9"/>
  <c r="H59" i="9"/>
  <c r="P59" i="9"/>
  <c r="P60" i="9"/>
  <c r="H62" i="9"/>
  <c r="G62" i="9"/>
  <c r="G60" i="9"/>
  <c r="G57" i="9"/>
  <c r="G53" i="9"/>
  <c r="G49" i="9"/>
  <c r="G61" i="9"/>
  <c r="G58" i="9"/>
  <c r="G54" i="9"/>
  <c r="G50" i="9"/>
  <c r="G59" i="9"/>
  <c r="G55" i="9"/>
  <c r="G51" i="9"/>
  <c r="G47" i="9"/>
  <c r="G56" i="9"/>
  <c r="G52" i="9"/>
  <c r="G48" i="9"/>
  <c r="E62" i="9"/>
  <c r="E59" i="9"/>
  <c r="E55" i="9"/>
  <c r="E51" i="9"/>
  <c r="E47" i="9"/>
  <c r="E60" i="9"/>
  <c r="E56" i="9"/>
  <c r="E52" i="9"/>
  <c r="E48" i="9"/>
  <c r="E61" i="9"/>
  <c r="E57" i="9"/>
  <c r="E53" i="9"/>
  <c r="E49" i="9"/>
  <c r="E58" i="9"/>
  <c r="E54" i="9"/>
  <c r="E50" i="9"/>
  <c r="I60" i="9"/>
  <c r="I62" i="9"/>
  <c r="M60" i="9"/>
  <c r="M62" i="9"/>
  <c r="V4" i="9"/>
  <c r="V55" i="9" s="1"/>
  <c r="E85" i="9"/>
  <c r="E81" i="9"/>
  <c r="E77" i="9"/>
  <c r="E73" i="9"/>
  <c r="E87" i="9"/>
  <c r="E83" i="9"/>
  <c r="E79" i="9"/>
  <c r="E75" i="9"/>
  <c r="E71" i="9"/>
  <c r="E66" i="9"/>
  <c r="E68" i="9"/>
  <c r="E64" i="9"/>
  <c r="I85" i="9"/>
  <c r="I81" i="9"/>
  <c r="I77" i="9"/>
  <c r="I73" i="9"/>
  <c r="I69" i="9"/>
  <c r="I87" i="9"/>
  <c r="I83" i="9"/>
  <c r="I79" i="9"/>
  <c r="I75" i="9"/>
  <c r="I71" i="9"/>
  <c r="I66" i="9"/>
  <c r="I68" i="9"/>
  <c r="I64" i="9"/>
  <c r="M85" i="9"/>
  <c r="M81" i="9"/>
  <c r="M77" i="9"/>
  <c r="M73" i="9"/>
  <c r="M69" i="9"/>
  <c r="M87" i="9"/>
  <c r="M83" i="9"/>
  <c r="M79" i="9"/>
  <c r="M75" i="9"/>
  <c r="M71" i="9"/>
  <c r="M66" i="9"/>
  <c r="M68" i="9"/>
  <c r="M64" i="9"/>
  <c r="R86" i="9"/>
  <c r="R82" i="9"/>
  <c r="R78" i="9"/>
  <c r="R74" i="9"/>
  <c r="R70" i="9"/>
  <c r="R84" i="9"/>
  <c r="R80" i="9"/>
  <c r="R76" i="9"/>
  <c r="R72" i="9"/>
  <c r="R67" i="9"/>
  <c r="R63" i="9"/>
  <c r="R87" i="9"/>
  <c r="R85" i="9"/>
  <c r="R83" i="9"/>
  <c r="R81" i="9"/>
  <c r="R79" i="9"/>
  <c r="R77" i="9"/>
  <c r="R75" i="9"/>
  <c r="R73" i="9"/>
  <c r="R71" i="9"/>
  <c r="R69" i="9"/>
  <c r="R65" i="9"/>
  <c r="V86" i="9"/>
  <c r="V82" i="9"/>
  <c r="V74" i="9"/>
  <c r="V70" i="9"/>
  <c r="V84" i="9"/>
  <c r="V80" i="9"/>
  <c r="V76" i="9"/>
  <c r="V87" i="9"/>
  <c r="V85" i="9"/>
  <c r="V83" i="9"/>
  <c r="V81" i="9"/>
  <c r="V79" i="9"/>
  <c r="V77" i="9"/>
  <c r="V75" i="9"/>
  <c r="V73" i="9"/>
  <c r="V71" i="9"/>
  <c r="V69" i="9"/>
  <c r="V67" i="9"/>
  <c r="V63" i="9"/>
  <c r="V65" i="9"/>
  <c r="T78" i="9"/>
  <c r="R47" i="9"/>
  <c r="K48" i="9"/>
  <c r="O48" i="9"/>
  <c r="T49" i="9"/>
  <c r="I50" i="9"/>
  <c r="M50" i="9"/>
  <c r="R51" i="9"/>
  <c r="K52" i="9"/>
  <c r="O52" i="9"/>
  <c r="T53" i="9"/>
  <c r="I54" i="9"/>
  <c r="M54" i="9"/>
  <c r="R55" i="9"/>
  <c r="K56" i="9"/>
  <c r="O56" i="9"/>
  <c r="T57" i="9"/>
  <c r="I58" i="9"/>
  <c r="M58" i="9"/>
  <c r="R59" i="9"/>
  <c r="K61" i="9"/>
  <c r="E65" i="9"/>
  <c r="M65" i="9"/>
  <c r="E67" i="9"/>
  <c r="M67" i="9"/>
  <c r="E69" i="9"/>
  <c r="M70" i="9"/>
  <c r="E72" i="9"/>
  <c r="M74" i="9"/>
  <c r="E76" i="9"/>
  <c r="M78" i="9"/>
  <c r="E80" i="9"/>
  <c r="M82" i="9"/>
  <c r="E84" i="9"/>
  <c r="M86" i="9"/>
  <c r="S62" i="9"/>
  <c r="S60" i="9"/>
  <c r="W4" i="9"/>
  <c r="W55" i="9" s="1"/>
  <c r="F86" i="9"/>
  <c r="F82" i="9"/>
  <c r="F78" i="9"/>
  <c r="F74" i="9"/>
  <c r="F70" i="9"/>
  <c r="F84" i="9"/>
  <c r="F80" i="9"/>
  <c r="F76" i="9"/>
  <c r="F72" i="9"/>
  <c r="F67" i="9"/>
  <c r="F69" i="9"/>
  <c r="F65" i="9"/>
  <c r="J86" i="9"/>
  <c r="J82" i="9"/>
  <c r="J78" i="9"/>
  <c r="J74" i="9"/>
  <c r="J70" i="9"/>
  <c r="J84" i="9"/>
  <c r="J80" i="9"/>
  <c r="J76" i="9"/>
  <c r="J72" i="9"/>
  <c r="J67" i="9"/>
  <c r="J65" i="9"/>
  <c r="N86" i="9"/>
  <c r="N82" i="9"/>
  <c r="N78" i="9"/>
  <c r="N74" i="9"/>
  <c r="N70" i="9"/>
  <c r="N84" i="9"/>
  <c r="N80" i="9"/>
  <c r="N76" i="9"/>
  <c r="N72" i="9"/>
  <c r="N67" i="9"/>
  <c r="N65" i="9"/>
  <c r="S87" i="9"/>
  <c r="S83" i="9"/>
  <c r="S79" i="9"/>
  <c r="S75" i="9"/>
  <c r="S71" i="9"/>
  <c r="S85" i="9"/>
  <c r="S81" i="9"/>
  <c r="S77" i="9"/>
  <c r="S73" i="9"/>
  <c r="S69" i="9"/>
  <c r="S86" i="9"/>
  <c r="S84" i="9"/>
  <c r="S82" i="9"/>
  <c r="S80" i="9"/>
  <c r="S76" i="9"/>
  <c r="S74" i="9"/>
  <c r="S72" i="9"/>
  <c r="S70" i="9"/>
  <c r="S68" i="9"/>
  <c r="S64" i="9"/>
  <c r="S66" i="9"/>
  <c r="W21" i="9"/>
  <c r="W64" i="9" s="1"/>
  <c r="V72" i="9"/>
  <c r="V78" i="9"/>
  <c r="R46" i="9"/>
  <c r="K47" i="9"/>
  <c r="O47" i="9"/>
  <c r="S47" i="9"/>
  <c r="H48" i="9"/>
  <c r="L48" i="9"/>
  <c r="P48" i="9"/>
  <c r="T48" i="9"/>
  <c r="I49" i="9"/>
  <c r="M49" i="9"/>
  <c r="F50" i="9"/>
  <c r="J50" i="9"/>
  <c r="N50" i="9"/>
  <c r="R50" i="9"/>
  <c r="K51" i="9"/>
  <c r="O51" i="9"/>
  <c r="S51" i="9"/>
  <c r="H52" i="9"/>
  <c r="L52" i="9"/>
  <c r="P52" i="9"/>
  <c r="T52" i="9"/>
  <c r="I53" i="9"/>
  <c r="M53" i="9"/>
  <c r="F54" i="9"/>
  <c r="J54" i="9"/>
  <c r="N54" i="9"/>
  <c r="R54" i="9"/>
  <c r="K55" i="9"/>
  <c r="O55" i="9"/>
  <c r="S55" i="9"/>
  <c r="H56" i="9"/>
  <c r="L56" i="9"/>
  <c r="P56" i="9"/>
  <c r="T56" i="9"/>
  <c r="I57" i="9"/>
  <c r="M57" i="9"/>
  <c r="F58" i="9"/>
  <c r="J58" i="9"/>
  <c r="N58" i="9"/>
  <c r="R58" i="9"/>
  <c r="S59" i="9"/>
  <c r="J60" i="9"/>
  <c r="M61" i="9"/>
  <c r="J62" i="9"/>
  <c r="O63" i="9"/>
  <c r="L64" i="9"/>
  <c r="R64" i="9"/>
  <c r="G65" i="9"/>
  <c r="O65" i="9"/>
  <c r="L66" i="9"/>
  <c r="R66" i="9"/>
  <c r="G67" i="9"/>
  <c r="R68" i="9"/>
  <c r="T69" i="9"/>
  <c r="N71" i="9"/>
  <c r="I72" i="9"/>
  <c r="F73" i="9"/>
  <c r="T73" i="9"/>
  <c r="N75" i="9"/>
  <c r="I76" i="9"/>
  <c r="F77" i="9"/>
  <c r="T77" i="9"/>
  <c r="N79" i="9"/>
  <c r="I80" i="9"/>
  <c r="F81" i="9"/>
  <c r="T81" i="9"/>
  <c r="N83" i="9"/>
  <c r="I84" i="9"/>
  <c r="F85" i="9"/>
  <c r="N87" i="9"/>
  <c r="K62" i="9"/>
  <c r="K60" i="9"/>
  <c r="O62" i="9"/>
  <c r="O60" i="9"/>
  <c r="G87" i="9"/>
  <c r="G83" i="9"/>
  <c r="G79" i="9"/>
  <c r="G75" i="9"/>
  <c r="G71" i="9"/>
  <c r="G85" i="9"/>
  <c r="G81" i="9"/>
  <c r="G77" i="9"/>
  <c r="G73" i="9"/>
  <c r="G68" i="9"/>
  <c r="G64" i="9"/>
  <c r="G86" i="9"/>
  <c r="G84" i="9"/>
  <c r="G82" i="9"/>
  <c r="G80" i="9"/>
  <c r="G78" i="9"/>
  <c r="G76" i="9"/>
  <c r="G74" i="9"/>
  <c r="G72" i="9"/>
  <c r="G70" i="9"/>
  <c r="G66" i="9"/>
  <c r="K87" i="9"/>
  <c r="K83" i="9"/>
  <c r="K79" i="9"/>
  <c r="K75" i="9"/>
  <c r="K71" i="9"/>
  <c r="K85" i="9"/>
  <c r="K81" i="9"/>
  <c r="K77" i="9"/>
  <c r="K73" i="9"/>
  <c r="K69" i="9"/>
  <c r="K86" i="9"/>
  <c r="K84" i="9"/>
  <c r="K82" i="9"/>
  <c r="K80" i="9"/>
  <c r="K78" i="9"/>
  <c r="K76" i="9"/>
  <c r="K74" i="9"/>
  <c r="K72" i="9"/>
  <c r="K70" i="9"/>
  <c r="K68" i="9"/>
  <c r="K64" i="9"/>
  <c r="K66" i="9"/>
  <c r="O87" i="9"/>
  <c r="O83" i="9"/>
  <c r="O79" i="9"/>
  <c r="O75" i="9"/>
  <c r="O71" i="9"/>
  <c r="O85" i="9"/>
  <c r="O81" i="9"/>
  <c r="O77" i="9"/>
  <c r="O73" i="9"/>
  <c r="O69" i="9"/>
  <c r="O68" i="9"/>
  <c r="O64" i="9"/>
  <c r="O86" i="9"/>
  <c r="O84" i="9"/>
  <c r="O82" i="9"/>
  <c r="O80" i="9"/>
  <c r="O78" i="9"/>
  <c r="O76" i="9"/>
  <c r="O74" i="9"/>
  <c r="O72" i="9"/>
  <c r="O70" i="9"/>
  <c r="O66" i="9"/>
  <c r="T84" i="9"/>
  <c r="T80" i="9"/>
  <c r="T76" i="9"/>
  <c r="T72" i="9"/>
  <c r="T86" i="9"/>
  <c r="T82" i="9"/>
  <c r="T74" i="9"/>
  <c r="T70" i="9"/>
  <c r="T65" i="9"/>
  <c r="T67" i="9"/>
  <c r="T63" i="9"/>
  <c r="T47" i="9"/>
  <c r="I48" i="9"/>
  <c r="M48" i="9"/>
  <c r="R49" i="9"/>
  <c r="K50" i="9"/>
  <c r="O50" i="9"/>
  <c r="T51" i="9"/>
  <c r="I52" i="9"/>
  <c r="M52" i="9"/>
  <c r="R53" i="9"/>
  <c r="K54" i="9"/>
  <c r="O54" i="9"/>
  <c r="T55" i="9"/>
  <c r="I56" i="9"/>
  <c r="M56" i="9"/>
  <c r="R57" i="9"/>
  <c r="K58" i="9"/>
  <c r="O58" i="9"/>
  <c r="T59" i="9"/>
  <c r="R60" i="9"/>
  <c r="O61" i="9"/>
  <c r="R62" i="9"/>
  <c r="T64" i="9"/>
  <c r="I65" i="9"/>
  <c r="T66" i="9"/>
  <c r="I67" i="9"/>
  <c r="T68" i="9"/>
  <c r="E70" i="9"/>
  <c r="M72" i="9"/>
  <c r="E74" i="9"/>
  <c r="M76" i="9"/>
  <c r="E78" i="9"/>
  <c r="M80" i="9"/>
  <c r="E82" i="9"/>
  <c r="M84" i="9"/>
  <c r="E86" i="9"/>
  <c r="U4" i="9"/>
  <c r="U47" i="9" s="1"/>
  <c r="H84" i="9"/>
  <c r="H80" i="9"/>
  <c r="H76" i="9"/>
  <c r="H72" i="9"/>
  <c r="H86" i="9"/>
  <c r="H82" i="9"/>
  <c r="H78" i="9"/>
  <c r="H74" i="9"/>
  <c r="H70" i="9"/>
  <c r="H87" i="9"/>
  <c r="H85" i="9"/>
  <c r="H83" i="9"/>
  <c r="H81" i="9"/>
  <c r="H79" i="9"/>
  <c r="H77" i="9"/>
  <c r="H75" i="9"/>
  <c r="H73" i="9"/>
  <c r="H71" i="9"/>
  <c r="H69" i="9"/>
  <c r="H65" i="9"/>
  <c r="H67" i="9"/>
  <c r="L84" i="9"/>
  <c r="L80" i="9"/>
  <c r="L76" i="9"/>
  <c r="L72" i="9"/>
  <c r="L86" i="9"/>
  <c r="L82" i="9"/>
  <c r="L78" i="9"/>
  <c r="L74" i="9"/>
  <c r="L70" i="9"/>
  <c r="L65" i="9"/>
  <c r="L87" i="9"/>
  <c r="L85" i="9"/>
  <c r="L83" i="9"/>
  <c r="L81" i="9"/>
  <c r="L79" i="9"/>
  <c r="L77" i="9"/>
  <c r="L75" i="9"/>
  <c r="L73" i="9"/>
  <c r="L71" i="9"/>
  <c r="L69" i="9"/>
  <c r="L67" i="9"/>
  <c r="P84" i="9"/>
  <c r="P80" i="9"/>
  <c r="P76" i="9"/>
  <c r="P72" i="9"/>
  <c r="P86" i="9"/>
  <c r="P82" i="9"/>
  <c r="P78" i="9"/>
  <c r="P74" i="9"/>
  <c r="P70" i="9"/>
  <c r="P87" i="9"/>
  <c r="P85" i="9"/>
  <c r="P83" i="9"/>
  <c r="P81" i="9"/>
  <c r="P79" i="9"/>
  <c r="P77" i="9"/>
  <c r="P75" i="9"/>
  <c r="P73" i="9"/>
  <c r="P71" i="9"/>
  <c r="P69" i="9"/>
  <c r="P65" i="9"/>
  <c r="P67" i="9"/>
  <c r="P63" i="9"/>
  <c r="U21" i="9"/>
  <c r="S78" i="9"/>
  <c r="P46" i="9"/>
  <c r="T46" i="9"/>
  <c r="I47" i="9"/>
  <c r="M47" i="9"/>
  <c r="F48" i="9"/>
  <c r="J48" i="9"/>
  <c r="N48" i="9"/>
  <c r="R48" i="9"/>
  <c r="K49" i="9"/>
  <c r="O49" i="9"/>
  <c r="S49" i="9"/>
  <c r="H50" i="9"/>
  <c r="L50" i="9"/>
  <c r="P50" i="9"/>
  <c r="T50" i="9"/>
  <c r="I51" i="9"/>
  <c r="M51" i="9"/>
  <c r="F52" i="9"/>
  <c r="J52" i="9"/>
  <c r="N52" i="9"/>
  <c r="R52" i="9"/>
  <c r="K53" i="9"/>
  <c r="O53" i="9"/>
  <c r="S53" i="9"/>
  <c r="H54" i="9"/>
  <c r="L54" i="9"/>
  <c r="P54" i="9"/>
  <c r="T54" i="9"/>
  <c r="I55" i="9"/>
  <c r="M55" i="9"/>
  <c r="F56" i="9"/>
  <c r="J56" i="9"/>
  <c r="N56" i="9"/>
  <c r="R56" i="9"/>
  <c r="K57" i="9"/>
  <c r="O57" i="9"/>
  <c r="S57" i="9"/>
  <c r="H58" i="9"/>
  <c r="L58" i="9"/>
  <c r="P58" i="9"/>
  <c r="T58" i="9"/>
  <c r="I59" i="9"/>
  <c r="M59" i="9"/>
  <c r="F60" i="9"/>
  <c r="N60" i="9"/>
  <c r="T60" i="9"/>
  <c r="I61" i="9"/>
  <c r="F62" i="9"/>
  <c r="N62" i="9"/>
  <c r="T62" i="9"/>
  <c r="S63" i="9"/>
  <c r="H64" i="9"/>
  <c r="P64" i="9"/>
  <c r="K65" i="9"/>
  <c r="S65" i="9"/>
  <c r="H66" i="9"/>
  <c r="P66" i="9"/>
  <c r="V66" i="9"/>
  <c r="K67" i="9"/>
  <c r="S67" i="9"/>
  <c r="H68" i="9"/>
  <c r="P68" i="9"/>
  <c r="V68" i="9"/>
  <c r="N69" i="9"/>
  <c r="I70" i="9"/>
  <c r="F71" i="9"/>
  <c r="T71" i="9"/>
  <c r="N73" i="9"/>
  <c r="I74" i="9"/>
  <c r="F75" i="9"/>
  <c r="T75" i="9"/>
  <c r="N77" i="9"/>
  <c r="I78" i="9"/>
  <c r="F79" i="9"/>
  <c r="T79" i="9"/>
  <c r="N81" i="9"/>
  <c r="I82" i="9"/>
  <c r="F83" i="9"/>
  <c r="T83" i="9"/>
  <c r="N85" i="9"/>
  <c r="I86" i="9"/>
  <c r="F87" i="9"/>
  <c r="T87" i="9"/>
  <c r="W72" i="9" l="1"/>
  <c r="W78" i="9"/>
  <c r="U85" i="9"/>
  <c r="U81" i="9"/>
  <c r="U77" i="9"/>
  <c r="U73" i="9"/>
  <c r="U69" i="9"/>
  <c r="U87" i="9"/>
  <c r="U83" i="9"/>
  <c r="U79" i="9"/>
  <c r="U75" i="9"/>
  <c r="U71" i="9"/>
  <c r="U66" i="9"/>
  <c r="U68" i="9"/>
  <c r="U86" i="9"/>
  <c r="U82" i="9"/>
  <c r="U78" i="9"/>
  <c r="U74" i="9"/>
  <c r="U70" i="9"/>
  <c r="U84" i="9"/>
  <c r="U80" i="9"/>
  <c r="U76" i="9"/>
  <c r="U72" i="9"/>
  <c r="U67" i="9"/>
  <c r="U65" i="9"/>
  <c r="U63" i="9"/>
  <c r="U64" i="9"/>
  <c r="V61" i="9"/>
  <c r="V56" i="9"/>
  <c r="V52" i="9"/>
  <c r="V48" i="9"/>
  <c r="V57" i="9"/>
  <c r="V53" i="9"/>
  <c r="V49" i="9"/>
  <c r="V58" i="9"/>
  <c r="V54" i="9"/>
  <c r="V50" i="9"/>
  <c r="V46" i="9"/>
  <c r="V62" i="9"/>
  <c r="V60" i="9"/>
  <c r="V59" i="9"/>
  <c r="V51" i="9"/>
  <c r="V47" i="9"/>
  <c r="U60" i="9"/>
  <c r="U62" i="9"/>
  <c r="U59" i="9"/>
  <c r="U51" i="9"/>
  <c r="U56" i="9"/>
  <c r="U52" i="9"/>
  <c r="U48" i="9"/>
  <c r="U61" i="9"/>
  <c r="U57" i="9"/>
  <c r="U53" i="9"/>
  <c r="U49" i="9"/>
  <c r="U58" i="9"/>
  <c r="U54" i="9"/>
  <c r="U50" i="9"/>
  <c r="U46" i="9"/>
  <c r="W87" i="9"/>
  <c r="W83" i="9"/>
  <c r="W79" i="9"/>
  <c r="W75" i="9"/>
  <c r="W71" i="9"/>
  <c r="W85" i="9"/>
  <c r="W81" i="9"/>
  <c r="W77" i="9"/>
  <c r="W73" i="9"/>
  <c r="W69" i="9"/>
  <c r="W68" i="9"/>
  <c r="W86" i="9"/>
  <c r="W84" i="9"/>
  <c r="W82" i="9"/>
  <c r="W80" i="9"/>
  <c r="W76" i="9"/>
  <c r="W74" i="9"/>
  <c r="W70" i="9"/>
  <c r="W66" i="9"/>
  <c r="W67" i="9"/>
  <c r="W65" i="9"/>
  <c r="W63" i="9"/>
  <c r="W62" i="9"/>
  <c r="W60" i="9"/>
  <c r="W57" i="9"/>
  <c r="W53" i="9"/>
  <c r="W49" i="9"/>
  <c r="W61" i="9"/>
  <c r="W58" i="9"/>
  <c r="W54" i="9"/>
  <c r="W50" i="9"/>
  <c r="W46" i="9"/>
  <c r="W59" i="9"/>
  <c r="W51" i="9"/>
  <c r="W56" i="9"/>
  <c r="W52" i="9"/>
  <c r="W48" i="9"/>
  <c r="W47" i="9"/>
  <c r="U55" i="9"/>
  <c r="X9" i="2" l="1"/>
  <c r="X42" i="1"/>
  <c r="X31" i="1"/>
  <c r="X29" i="1" s="1"/>
  <c r="X16" i="1"/>
  <c r="X11" i="1"/>
  <c r="X6" i="1"/>
  <c r="X4" i="1" s="1"/>
  <c r="X28" i="2" l="1"/>
  <c r="X20" i="2"/>
  <c r="X4" i="2"/>
  <c r="X15" i="2" s="1"/>
  <c r="X26" i="2" s="1"/>
  <c r="W42" i="1"/>
  <c r="W31" i="1"/>
  <c r="W29" i="1" s="1"/>
  <c r="W11" i="1"/>
  <c r="W6" i="1"/>
  <c r="W4" i="1" l="1"/>
  <c r="X38" i="2"/>
  <c r="X40" i="2" s="1"/>
  <c r="V9" i="2"/>
  <c r="V28" i="2"/>
  <c r="V20" i="2"/>
  <c r="V4" i="2"/>
  <c r="V11" i="1"/>
  <c r="V6" i="1"/>
  <c r="V4" i="1" l="1"/>
  <c r="V15" i="2"/>
  <c r="V26" i="2" s="1"/>
  <c r="V38" i="2" s="1"/>
  <c r="V40" i="2" s="1"/>
  <c r="V42" i="1"/>
  <c r="V31" i="1"/>
  <c r="V29" i="1" l="1"/>
  <c r="U28" i="2" l="1"/>
  <c r="U20" i="2"/>
  <c r="U9" i="2"/>
  <c r="U15" i="2" s="1"/>
  <c r="U26" i="2" s="1"/>
  <c r="U38" i="2" s="1"/>
  <c r="U40" i="2" s="1"/>
  <c r="U4" i="2"/>
  <c r="U42" i="1"/>
  <c r="U31" i="1"/>
  <c r="U11" i="1"/>
  <c r="U6" i="1"/>
  <c r="U29" i="1" l="1"/>
  <c r="U4" i="1"/>
  <c r="T28" i="2"/>
  <c r="T20" i="2"/>
  <c r="T9" i="2" l="1"/>
  <c r="T4" i="2"/>
  <c r="T15" i="2" l="1"/>
  <c r="T26" i="2" s="1"/>
  <c r="T38" i="2" s="1"/>
  <c r="T40" i="2" s="1"/>
  <c r="T42" i="1"/>
  <c r="T29" i="1" s="1"/>
  <c r="T11" i="1"/>
  <c r="T6" i="1"/>
  <c r="S15" i="2"/>
  <c r="S26" i="2" s="1"/>
  <c r="S28" i="2"/>
  <c r="S29" i="1"/>
  <c r="S4" i="1"/>
  <c r="R42" i="1"/>
  <c r="R31" i="1"/>
  <c r="S38" i="2" l="1"/>
  <c r="S40" i="2" s="1"/>
  <c r="T4" i="1"/>
  <c r="P15" i="2"/>
  <c r="P26" i="2" s="1"/>
  <c r="P38" i="2" s="1"/>
  <c r="P40" i="2" s="1"/>
  <c r="O15" i="2"/>
  <c r="N15" i="2"/>
  <c r="O26" i="2" l="1"/>
  <c r="O38" i="2" s="1"/>
  <c r="O40" i="2" s="1"/>
  <c r="N26" i="2" l="1"/>
  <c r="N38" i="2" s="1"/>
  <c r="N40" i="2" s="1"/>
  <c r="L15" i="2" l="1"/>
  <c r="L26" i="2" s="1"/>
  <c r="L38" i="2" s="1"/>
  <c r="L40" i="2" s="1"/>
  <c r="K15" i="2"/>
  <c r="K26" i="2" s="1"/>
  <c r="K38" i="2" s="1"/>
  <c r="K40" i="2" s="1"/>
  <c r="M15" i="2" l="1"/>
  <c r="M26" i="2" s="1"/>
  <c r="M38" i="2" s="1"/>
  <c r="M40" i="2" s="1"/>
</calcChain>
</file>

<file path=xl/sharedStrings.xml><?xml version="1.0" encoding="utf-8"?>
<sst xmlns="http://schemas.openxmlformats.org/spreadsheetml/2006/main" count="446" uniqueCount="227">
  <si>
    <t>Kase</t>
  </si>
  <si>
    <t>Prasības pret kredītiestādēm</t>
  </si>
  <si>
    <t>Pieprasījuma noguldījumi</t>
  </si>
  <si>
    <t>Termiņnoguldījumi</t>
  </si>
  <si>
    <t>Pārējās prasības pret kredītiestādēm</t>
  </si>
  <si>
    <t>Prasības pret klientiem</t>
  </si>
  <si>
    <t>Īstermiņa aizdevumi</t>
  </si>
  <si>
    <t>Ilgtermiņa aizdevumi</t>
  </si>
  <si>
    <t>Reverse repo darījumi</t>
  </si>
  <si>
    <t>Pārējās prasības pret klientiem</t>
  </si>
  <si>
    <t>Parāda vērtspapīri u.c. vērtspapīri ar fiksētu ienākumu</t>
  </si>
  <si>
    <t>Īstermiņa parāda vērtspapīri</t>
  </si>
  <si>
    <t>Ilgtermiņa parāda vērtspapīri</t>
  </si>
  <si>
    <t>Akcijas u.c. vērtspapīri ar nefiksētu ienākumu</t>
  </si>
  <si>
    <t>Līdzdalība saistīto sabiedrību pamatkapitālā</t>
  </si>
  <si>
    <t>Līdzdalība radniecīgo sabiedrību pamatkapitālā</t>
  </si>
  <si>
    <t>Ieguldījumu fondu ieguldījumu apliecības un tām pielīdzināmie vērtspapīri</t>
  </si>
  <si>
    <t>Atvasinātie finanšu instrumenti</t>
  </si>
  <si>
    <t>Nemateriālie aktīvi</t>
  </si>
  <si>
    <t>Pamatlīdzekļi</t>
  </si>
  <si>
    <t>Pašas akcijas un daļas</t>
  </si>
  <si>
    <t>Nākamo periodu izmaksas un uzkrātie ienākumi</t>
  </si>
  <si>
    <t>Pārējie aktīvi</t>
  </si>
  <si>
    <t>Aktīvi kopā</t>
  </si>
  <si>
    <t>Saistības pret kredītiestādēm</t>
  </si>
  <si>
    <t>Saistības pret klientiem</t>
  </si>
  <si>
    <t>Īstermiņa aizņēmumi</t>
  </si>
  <si>
    <t>Ilgtermiņa aizņēmumi</t>
  </si>
  <si>
    <t>Repo darījumi</t>
  </si>
  <si>
    <t>Pārējās saistības</t>
  </si>
  <si>
    <t>Emitētie parāda vērtspapīri</t>
  </si>
  <si>
    <t>Nākamo periodu ienākumi un uzkrātie izdevumi</t>
  </si>
  <si>
    <t>Uzkrājumi parādiem un saistībām</t>
  </si>
  <si>
    <t xml:space="preserve">Pakārtotās saistības </t>
  </si>
  <si>
    <t>Kapitāls un rezerves</t>
  </si>
  <si>
    <t>Apmaksātais pamatkapitāls</t>
  </si>
  <si>
    <t>Akciju emisijas uzcenojums</t>
  </si>
  <si>
    <t>Pārvērtēšanas rezerves</t>
  </si>
  <si>
    <t>Rezerves</t>
  </si>
  <si>
    <t>Iepriekšējo gadu nesadalītā peļņa vai zaudējumi</t>
  </si>
  <si>
    <t>Pārskata gada peļņa vai zaudējumi</t>
  </si>
  <si>
    <t>Pasīvi kopā</t>
  </si>
  <si>
    <t>Procentu ienākumi</t>
  </si>
  <si>
    <t>No prasībām pret kredītiestādēm</t>
  </si>
  <si>
    <t>No prasībām pret klientu</t>
  </si>
  <si>
    <t>No parāda vērtspapīriem u.c. vērtspapīriem ar fiksētu ienākumu</t>
  </si>
  <si>
    <t xml:space="preserve">Pārējie </t>
  </si>
  <si>
    <t>Procentu izdevumi</t>
  </si>
  <si>
    <t>Par saistībām pret kredītiestādēm</t>
  </si>
  <si>
    <t>Par saistībām pret klientiem</t>
  </si>
  <si>
    <t>Par emitētajiem parāda vērtspapīriem</t>
  </si>
  <si>
    <t>Par pakārtotajām saistībām</t>
  </si>
  <si>
    <t>Pārējie</t>
  </si>
  <si>
    <t>Tīrie procentu ienākumi</t>
  </si>
  <si>
    <t>Dividenžu ienākumi</t>
  </si>
  <si>
    <t>Komisijas naudas u.c. līdzīgi ienākumi</t>
  </si>
  <si>
    <t>Komisijas naudas u.c. līdzīgi izdevumi</t>
  </si>
  <si>
    <t>Finanšu instrumentu tirdzniecības darījumu peļņa vai zaudējumi</t>
  </si>
  <si>
    <t>Ieguldījumu pārvērtēšanas rezultāts, t.sk.</t>
  </si>
  <si>
    <t>Ārvalstu valūtas</t>
  </si>
  <si>
    <t>Pārāda vērtspapīri</t>
  </si>
  <si>
    <t>Akcijas</t>
  </si>
  <si>
    <t>Ieguldījumu fondu ieguldījumu apliecības</t>
  </si>
  <si>
    <t>Citi finanšu instrumenti</t>
  </si>
  <si>
    <t>Finansiālās darbības peļņa vai zaudējumi</t>
  </si>
  <si>
    <t>Citi parastie ienākumi</t>
  </si>
  <si>
    <t>Administratīvie izdevumi</t>
  </si>
  <si>
    <t>Padomei un valdei samaksātais atalgojums</t>
  </si>
  <si>
    <t>Personāla atalgojums</t>
  </si>
  <si>
    <t>Valsts sociālās apdrošināšanas obligātās iemaksas</t>
  </si>
  <si>
    <t>Nodokļi</t>
  </si>
  <si>
    <t>Nemateriālo aktīvu amortizācija un pamatlīdzekļu vērtības nolietojums</t>
  </si>
  <si>
    <t>Citi parastie izdevumi</t>
  </si>
  <si>
    <t>Izdevumi uzkrājumiem nedrošajiem parādiem un ārpusbilances saistībām</t>
  </si>
  <si>
    <t>Uzkrājumu samazināšanas ienākumi</t>
  </si>
  <si>
    <t>Uzņēmuma ienākuma nodoklis</t>
  </si>
  <si>
    <t>Pārskata gada nesadalītā peļņa vai zaudējumi</t>
  </si>
  <si>
    <t>1. pielikums</t>
  </si>
  <si>
    <t>2. pielikums</t>
  </si>
  <si>
    <t>Ienākumi kopā</t>
  </si>
  <si>
    <t>Izdevumi kopā</t>
  </si>
  <si>
    <r>
      <t xml:space="preserve">Reverse repo </t>
    </r>
    <r>
      <rPr>
        <sz val="9"/>
        <rFont val="Times New Roman"/>
        <family val="1"/>
      </rPr>
      <t>darījumi</t>
    </r>
  </si>
  <si>
    <t>Finanšu instrumentu tirdzniecības darījumu zaudējumi</t>
  </si>
  <si>
    <t xml:space="preserve">Finanšu instrumentu tirdzniecības darījumu peļņa </t>
  </si>
  <si>
    <t>3. pielikums</t>
  </si>
  <si>
    <t>Ienākumi no ieguldījumu pārvērtēšanas</t>
  </si>
  <si>
    <t>Zaudējumi no ieguldījumu pārvērtēšanas</t>
  </si>
  <si>
    <t>1.</t>
  </si>
  <si>
    <t>3.</t>
  </si>
  <si>
    <t>4.</t>
  </si>
  <si>
    <t xml:space="preserve"> </t>
  </si>
  <si>
    <t>Dukascopy Europe IBS AS (100% Dukascopy Bank SA (Šveice))*</t>
  </si>
  <si>
    <t>`</t>
  </si>
  <si>
    <t>31.12.11.</t>
  </si>
  <si>
    <t>31.03.12.</t>
  </si>
  <si>
    <t>Brokeru sabiedrību turējumā esošie klientu naudas līdzekļi</t>
  </si>
  <si>
    <t xml:space="preserve">Brokeru sabiedrību turējumā eosošie klientu naudas līdzekļi klientu darījumu ar finanšu instrumentiem veikšanai  </t>
  </si>
  <si>
    <t>30.06.12.</t>
  </si>
  <si>
    <t>30.09.12.</t>
  </si>
  <si>
    <t>31.12.12.</t>
  </si>
  <si>
    <t>31.03.13.</t>
  </si>
  <si>
    <t>31.12.10.</t>
  </si>
  <si>
    <t>31.03.11.</t>
  </si>
  <si>
    <t>30.06.11.</t>
  </si>
  <si>
    <t>30.09.11.</t>
  </si>
  <si>
    <t>Ienākumu pozīcija % no kopējiem ienākumiem</t>
  </si>
  <si>
    <t>Izdevumu pozīcija % no kopējiem izdevumiem</t>
  </si>
  <si>
    <t>Cash</t>
  </si>
  <si>
    <t>Claims on credit institutions</t>
  </si>
  <si>
    <t>Demand deposits</t>
  </si>
  <si>
    <t>Term deposits</t>
  </si>
  <si>
    <t>Reverse repo</t>
  </si>
  <si>
    <t>Other claims on credit institutions</t>
  </si>
  <si>
    <t>Claims on clients</t>
  </si>
  <si>
    <t>Short-term loans</t>
  </si>
  <si>
    <t>Medium-term loans</t>
  </si>
  <si>
    <t>Other claims on clients</t>
  </si>
  <si>
    <t>Debt securities and fixed-income securities</t>
  </si>
  <si>
    <t>Short-term debt securities</t>
  </si>
  <si>
    <t>Long-term debt securities</t>
  </si>
  <si>
    <t>Shares and other variable-yield securities</t>
  </si>
  <si>
    <t xml:space="preserve">Participation in the share capital of associated companies </t>
  </si>
  <si>
    <t xml:space="preserve">Participation in the share capital of affiliated companies </t>
  </si>
  <si>
    <t>Investment certificates of investment funds and similar securities</t>
  </si>
  <si>
    <t>Derivatives</t>
  </si>
  <si>
    <t xml:space="preserve">Intangible assets </t>
  </si>
  <si>
    <t>Fixed assets</t>
  </si>
  <si>
    <t>Own stock and shares</t>
  </si>
  <si>
    <t>Prepayments and accrued income</t>
  </si>
  <si>
    <t>Other assets</t>
  </si>
  <si>
    <t xml:space="preserve">Total assets </t>
  </si>
  <si>
    <t>Liabilities to credit institutions</t>
  </si>
  <si>
    <t>Liabilities to clients</t>
  </si>
  <si>
    <t>Long-term loans</t>
  </si>
  <si>
    <t>Repo</t>
  </si>
  <si>
    <t>Other liabilities</t>
  </si>
  <si>
    <t>Issued debt securities</t>
  </si>
  <si>
    <t>Deferred income and accrued expenses</t>
  </si>
  <si>
    <t>Provisions</t>
  </si>
  <si>
    <t>Subordinated liabilities</t>
  </si>
  <si>
    <t>Capital and reserves (equity)</t>
  </si>
  <si>
    <t>Paid-up capital</t>
  </si>
  <si>
    <t>Share premium</t>
  </si>
  <si>
    <t>Revaluation reserves</t>
  </si>
  <si>
    <t>Reserves</t>
  </si>
  <si>
    <t>Undistributed profit or loss for the previous year</t>
  </si>
  <si>
    <t>Profit or loss for the reporting year</t>
  </si>
  <si>
    <t>Total liabilities</t>
  </si>
  <si>
    <t>Annex 1</t>
  </si>
  <si>
    <t>Client funds held by brokerage firms for carrying out client transactions in financial instruments</t>
  </si>
  <si>
    <t xml:space="preserve">Client funds held by brokerage firms </t>
  </si>
  <si>
    <t>Interest income</t>
  </si>
  <si>
    <t>On claims on credit institutions</t>
  </si>
  <si>
    <t>On claims on clients</t>
  </si>
  <si>
    <t>On debt securities and other fixed-income securities</t>
  </si>
  <si>
    <t>Other</t>
  </si>
  <si>
    <t>Interest expense</t>
  </si>
  <si>
    <t>On liabilities to credit institutions</t>
  </si>
  <si>
    <t>On liabilities to clients</t>
  </si>
  <si>
    <t>On issued debt securities</t>
  </si>
  <si>
    <t>On subordinated liabilities</t>
  </si>
  <si>
    <t>Net interest income</t>
  </si>
  <si>
    <t>Dividend income</t>
  </si>
  <si>
    <t>Fee and commission and other similar income</t>
  </si>
  <si>
    <t>Fee and commission and other similar expenses</t>
  </si>
  <si>
    <t xml:space="preserve">Gains or losses arising from dealing in financial instruments </t>
  </si>
  <si>
    <t>Investment revaluation result, incl.</t>
  </si>
  <si>
    <t>foreign currency</t>
  </si>
  <si>
    <t>debt securities</t>
  </si>
  <si>
    <t>shares</t>
  </si>
  <si>
    <t>investment certificates of investment funds</t>
  </si>
  <si>
    <t>other financial instruments</t>
  </si>
  <si>
    <t>Gains/losses arising from financial activities</t>
  </si>
  <si>
    <t>Other ordinary income</t>
  </si>
  <si>
    <t>Administrative expenses</t>
  </si>
  <si>
    <t>Remuneration to the Board and the Executive Board</t>
  </si>
  <si>
    <t>Remuneration to the staff</t>
  </si>
  <si>
    <t>State social insurance compulsory contributions</t>
  </si>
  <si>
    <t xml:space="preserve">Taxes </t>
  </si>
  <si>
    <t>Amortisation of intangible assets and depreciation of fixed assets</t>
  </si>
  <si>
    <t>Other ordinary expense</t>
  </si>
  <si>
    <t xml:space="preserve">Expenses on provisions for unsecure debts and off-balance sheet liabilities </t>
  </si>
  <si>
    <t>Income from a decrease in provisions</t>
  </si>
  <si>
    <t>Ordinary income/expense</t>
  </si>
  <si>
    <t>Corporate income tax</t>
  </si>
  <si>
    <t>Retained profit/loss of the reporting year</t>
  </si>
  <si>
    <t>Annex 2</t>
  </si>
  <si>
    <t xml:space="preserve">Gains arising from dealing in financial instruments </t>
  </si>
  <si>
    <t>Surplus arising from investment revaluation, incl.</t>
  </si>
  <si>
    <t>Total income</t>
  </si>
  <si>
    <t xml:space="preserve">Losses arising from dealing in financial instruments </t>
  </si>
  <si>
    <t>Deficit arising from investment revaluation, incl.</t>
  </si>
  <si>
    <t>Total expenses</t>
  </si>
  <si>
    <t>Annex 3</t>
  </si>
  <si>
    <t>Position of Expenses/total Expenses (%)</t>
  </si>
  <si>
    <t>Income position/total Income (%)</t>
  </si>
  <si>
    <t>Pozīcijas</t>
  </si>
  <si>
    <t>Positions</t>
  </si>
  <si>
    <t>30.06.13.</t>
  </si>
  <si>
    <t>30.09.13.</t>
  </si>
  <si>
    <r>
      <t xml:space="preserve">Ieguldījumu brokeru sabiedrību bilances kopsavilkums un sabiedrību turējumā esošie klientu naudas līdzekļi (tūkst. 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</rPr>
      <t>)</t>
    </r>
  </si>
  <si>
    <t>Summary balance sheet of investment brokerage firms and client funds held by brokerage firms (in thousand of euro)</t>
  </si>
  <si>
    <r>
      <t xml:space="preserve">Ieguldījumu brokeru sabiedrību peļņas vai zaudējumu izvērsuma kopsavilkums (tūkst. 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</rPr>
      <t>)</t>
    </r>
  </si>
  <si>
    <t>Summary profit or loss account of investment brokerage firms (in thousand of euro)</t>
  </si>
  <si>
    <r>
      <t xml:space="preserve">Ieguldījumu brokeru sabiedrību ienākumu un izdevumu analīze (tūkst. 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</rPr>
      <t>)</t>
    </r>
  </si>
  <si>
    <t>Income and Expenses of Investment Brokerage Firms (in thousand of euro)</t>
  </si>
  <si>
    <t>31.12.13.</t>
  </si>
  <si>
    <t>31.03.14.</t>
  </si>
  <si>
    <t>4. pielikums/Annex 4</t>
  </si>
  <si>
    <t>30.06.14.</t>
  </si>
  <si>
    <t>30.09.14.</t>
  </si>
  <si>
    <t>31.12.14.</t>
  </si>
  <si>
    <t>31.03.15.</t>
  </si>
  <si>
    <t>Peļņa vai zaudējumi pirms UIN aprēķināšanas</t>
  </si>
  <si>
    <t>30.06.15.</t>
  </si>
  <si>
    <t>30.09.15.</t>
  </si>
  <si>
    <t>2.</t>
  </si>
  <si>
    <t>31.12.15.</t>
  </si>
  <si>
    <t>31.03.16.</t>
  </si>
  <si>
    <t>30.06.16.</t>
  </si>
  <si>
    <t>ABLV Capital Markets ("ABLV Bank" AS)*</t>
  </si>
  <si>
    <t>Amenda Markets AS IBS</t>
  </si>
  <si>
    <t>Renesource Capital</t>
  </si>
  <si>
    <t>30.09.16.</t>
  </si>
  <si>
    <t>2016. gada 30. septembrī darbojošos ieguldījumu brokeru sabiedrību saraksts/
List of Investment Brokerage Firms Operating on 30 September 2016</t>
  </si>
  <si>
    <t>*Iekavās norādītas mātesbankas (būtiska līdzdalība sabiedrībā pārsniedz 50%).</t>
  </si>
  <si>
    <t>31.12.16.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</si>
</sst>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eutonica Baltic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i/>
      <sz val="9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" fillId="0" borderId="0"/>
    <xf numFmtId="0" fontId="3" fillId="0" borderId="0" applyFill="0"/>
    <xf numFmtId="0" fontId="2" fillId="23" borderId="7" applyNumberFormat="0" applyFont="0" applyAlignment="0" applyProtection="0"/>
    <xf numFmtId="0" fontId="30" fillId="20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8" fillId="0" borderId="0"/>
    <xf numFmtId="0" fontId="2" fillId="0" borderId="0"/>
  </cellStyleXfs>
  <cellXfs count="137">
    <xf numFmtId="0" fontId="0" fillId="0" borderId="0" xfId="0"/>
    <xf numFmtId="0" fontId="5" fillId="0" borderId="0" xfId="37" applyFont="1" applyAlignment="1">
      <alignment vertical="center"/>
    </xf>
    <xf numFmtId="0" fontId="5" fillId="0" borderId="0" xfId="37" applyFont="1" applyFill="1" applyAlignment="1">
      <alignment vertical="center"/>
    </xf>
    <xf numFmtId="0" fontId="8" fillId="0" borderId="0" xfId="37" applyFont="1" applyAlignment="1">
      <alignment vertical="center"/>
    </xf>
    <xf numFmtId="0" fontId="9" fillId="0" borderId="0" xfId="37" applyFont="1" applyAlignment="1">
      <alignment horizontal="right" vertical="center"/>
    </xf>
    <xf numFmtId="0" fontId="5" fillId="0" borderId="0" xfId="37" applyFont="1" applyAlignment="1">
      <alignment horizontal="right" vertical="center"/>
    </xf>
    <xf numFmtId="0" fontId="5" fillId="0" borderId="0" xfId="0" applyFont="1"/>
    <xf numFmtId="0" fontId="6" fillId="0" borderId="10" xfId="37" applyFont="1" applyBorder="1" applyAlignment="1">
      <alignment vertical="center"/>
    </xf>
    <xf numFmtId="0" fontId="6" fillId="0" borderId="10" xfId="37" applyFont="1" applyFill="1" applyBorder="1" applyAlignment="1">
      <alignment vertical="center"/>
    </xf>
    <xf numFmtId="49" fontId="6" fillId="0" borderId="10" xfId="37" applyNumberFormat="1" applyFont="1" applyFill="1" applyBorder="1" applyAlignment="1">
      <alignment vertical="center"/>
    </xf>
    <xf numFmtId="0" fontId="6" fillId="0" borderId="10" xfId="37" applyFont="1" applyBorder="1" applyAlignment="1">
      <alignment vertical="center" wrapText="1"/>
    </xf>
    <xf numFmtId="0" fontId="6" fillId="0" borderId="15" xfId="37" applyFont="1" applyBorder="1" applyAlignment="1">
      <alignment vertical="center"/>
    </xf>
    <xf numFmtId="0" fontId="6" fillId="0" borderId="10" xfId="37" applyFont="1" applyBorder="1" applyAlignment="1">
      <alignment horizontal="left" vertical="center"/>
    </xf>
    <xf numFmtId="0" fontId="6" fillId="0" borderId="11" xfId="37" applyFont="1" applyBorder="1" applyAlignment="1">
      <alignment vertical="center"/>
    </xf>
    <xf numFmtId="0" fontId="6" fillId="0" borderId="10" xfId="37" applyFont="1" applyFill="1" applyBorder="1" applyAlignment="1">
      <alignment vertical="center" wrapText="1"/>
    </xf>
    <xf numFmtId="0" fontId="7" fillId="24" borderId="10" xfId="37" applyFont="1" applyFill="1" applyBorder="1" applyAlignment="1">
      <alignment vertical="center"/>
    </xf>
    <xf numFmtId="0" fontId="6" fillId="0" borderId="12" xfId="37" applyFont="1" applyFill="1" applyBorder="1" applyAlignment="1">
      <alignment vertical="center"/>
    </xf>
    <xf numFmtId="49" fontId="7" fillId="0" borderId="10" xfId="37" applyNumberFormat="1" applyFont="1" applyFill="1" applyBorder="1" applyAlignment="1">
      <alignment vertical="center"/>
    </xf>
    <xf numFmtId="49" fontId="7" fillId="24" borderId="10" xfId="37" applyNumberFormat="1" applyFont="1" applyFill="1" applyBorder="1" applyAlignment="1">
      <alignment vertical="center"/>
    </xf>
    <xf numFmtId="0" fontId="6" fillId="0" borderId="0" xfId="37" applyFont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37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horizontal="right"/>
    </xf>
    <xf numFmtId="0" fontId="5" fillId="0" borderId="0" xfId="37" applyFont="1" applyBorder="1" applyAlignment="1">
      <alignment vertical="center"/>
    </xf>
    <xf numFmtId="0" fontId="6" fillId="0" borderId="10" xfId="37" applyFont="1" applyBorder="1" applyAlignment="1">
      <alignment vertical="top"/>
    </xf>
    <xf numFmtId="3" fontId="6" fillId="0" borderId="10" xfId="37" applyNumberFormat="1" applyFont="1" applyBorder="1" applyAlignment="1">
      <alignment vertical="center"/>
    </xf>
    <xf numFmtId="3" fontId="6" fillId="0" borderId="10" xfId="37" applyNumberFormat="1" applyFont="1" applyFill="1" applyBorder="1" applyAlignment="1">
      <alignment vertical="center"/>
    </xf>
    <xf numFmtId="3" fontId="7" fillId="24" borderId="10" xfId="37" applyNumberFormat="1" applyFont="1" applyFill="1" applyBorder="1" applyAlignment="1">
      <alignment vertical="center"/>
    </xf>
    <xf numFmtId="3" fontId="6" fillId="0" borderId="10" xfId="37" applyNumberFormat="1" applyFont="1" applyBorder="1" applyAlignment="1">
      <alignment horizontal="right" vertical="center"/>
    </xf>
    <xf numFmtId="3" fontId="6" fillId="0" borderId="10" xfId="37" applyNumberFormat="1" applyFont="1" applyFill="1" applyBorder="1" applyAlignment="1">
      <alignment horizontal="right" vertical="center"/>
    </xf>
    <xf numFmtId="0" fontId="13" fillId="0" borderId="0" xfId="0" applyFont="1" applyAlignment="1">
      <alignment wrapText="1"/>
    </xf>
    <xf numFmtId="0" fontId="4" fillId="0" borderId="0" xfId="37" applyFont="1" applyBorder="1" applyAlignment="1">
      <alignment horizontal="left" vertical="top"/>
    </xf>
    <xf numFmtId="0" fontId="4" fillId="0" borderId="13" xfId="37" applyFont="1" applyBorder="1" applyAlignment="1">
      <alignment horizontal="left" vertical="top"/>
    </xf>
    <xf numFmtId="0" fontId="6" fillId="0" borderId="12" xfId="37" applyFont="1" applyBorder="1" applyAlignment="1">
      <alignment horizontal="left" vertical="center"/>
    </xf>
    <xf numFmtId="0" fontId="6" fillId="0" borderId="11" xfId="37" applyFont="1" applyBorder="1" applyAlignment="1">
      <alignment horizontal="left" vertical="center"/>
    </xf>
    <xf numFmtId="0" fontId="6" fillId="0" borderId="16" xfId="37" applyFont="1" applyBorder="1" applyAlignment="1">
      <alignment horizontal="left" vertical="center"/>
    </xf>
    <xf numFmtId="0" fontId="6" fillId="0" borderId="14" xfId="37" applyFont="1" applyBorder="1" applyAlignment="1">
      <alignment horizontal="left" vertical="center"/>
    </xf>
    <xf numFmtId="0" fontId="7" fillId="25" borderId="10" xfId="37" applyFont="1" applyFill="1" applyBorder="1" applyAlignment="1">
      <alignment vertical="center"/>
    </xf>
    <xf numFmtId="0" fontId="14" fillId="25" borderId="10" xfId="37" applyFont="1" applyFill="1" applyBorder="1" applyAlignment="1">
      <alignment vertical="center"/>
    </xf>
    <xf numFmtId="3" fontId="5" fillId="0" borderId="10" xfId="37" applyNumberFormat="1" applyFont="1" applyFill="1" applyBorder="1" applyAlignment="1">
      <alignment horizontal="right"/>
    </xf>
    <xf numFmtId="3" fontId="5" fillId="0" borderId="10" xfId="37" applyNumberFormat="1" applyFont="1" applyBorder="1" applyAlignment="1">
      <alignment horizontal="right"/>
    </xf>
    <xf numFmtId="0" fontId="5" fillId="0" borderId="0" xfId="37" applyFont="1" applyAlignment="1">
      <alignment horizontal="left" vertical="center"/>
    </xf>
    <xf numFmtId="3" fontId="12" fillId="0" borderId="10" xfId="37" applyNumberFormat="1" applyFont="1" applyBorder="1" applyAlignment="1">
      <alignment horizontal="right" vertical="center"/>
    </xf>
    <xf numFmtId="3" fontId="6" fillId="0" borderId="10" xfId="37" applyNumberFormat="1" applyFont="1" applyBorder="1" applyAlignment="1">
      <alignment horizontal="right" vertical="center" wrapText="1"/>
    </xf>
    <xf numFmtId="3" fontId="7" fillId="25" borderId="10" xfId="37" applyNumberFormat="1" applyFont="1" applyFill="1" applyBorder="1" applyAlignment="1">
      <alignment horizontal="right" vertical="center"/>
    </xf>
    <xf numFmtId="3" fontId="14" fillId="25" borderId="12" xfId="37" applyNumberFormat="1" applyFont="1" applyFill="1" applyBorder="1" applyAlignment="1">
      <alignment vertical="center"/>
    </xf>
    <xf numFmtId="3" fontId="14" fillId="25" borderId="19" xfId="37" applyNumberFormat="1" applyFont="1" applyFill="1" applyBorder="1" applyAlignment="1">
      <alignment vertical="center"/>
    </xf>
    <xf numFmtId="3" fontId="14" fillId="25" borderId="11" xfId="37" applyNumberFormat="1" applyFont="1" applyFill="1" applyBorder="1" applyAlignment="1">
      <alignment vertical="center"/>
    </xf>
    <xf numFmtId="0" fontId="14" fillId="0" borderId="10" xfId="37" applyFont="1" applyFill="1" applyBorder="1" applyAlignment="1">
      <alignment horizontal="center"/>
    </xf>
    <xf numFmtId="0" fontId="14" fillId="0" borderId="10" xfId="37" applyFont="1" applyBorder="1" applyAlignment="1">
      <alignment horizontal="center" vertical="center"/>
    </xf>
    <xf numFmtId="3" fontId="6" fillId="0" borderId="10" xfId="37" applyNumberFormat="1" applyFont="1" applyFill="1" applyBorder="1" applyAlignment="1">
      <alignment horizontal="right" vertical="center" wrapText="1"/>
    </xf>
    <xf numFmtId="3" fontId="7" fillId="24" borderId="10" xfId="37" applyNumberFormat="1" applyFont="1" applyFill="1" applyBorder="1" applyAlignment="1">
      <alignment horizontal="right" vertical="center"/>
    </xf>
    <xf numFmtId="3" fontId="16" fillId="0" borderId="10" xfId="37" applyNumberFormat="1" applyFont="1" applyFill="1" applyBorder="1" applyAlignment="1">
      <alignment horizontal="right" vertical="center"/>
    </xf>
    <xf numFmtId="3" fontId="16" fillId="0" borderId="10" xfId="37" applyNumberFormat="1" applyFont="1" applyBorder="1" applyAlignment="1">
      <alignment vertical="center"/>
    </xf>
    <xf numFmtId="3" fontId="16" fillId="0" borderId="10" xfId="37" applyNumberFormat="1" applyFont="1" applyFill="1" applyBorder="1" applyAlignment="1">
      <alignment vertical="center"/>
    </xf>
    <xf numFmtId="3" fontId="7" fillId="24" borderId="10" xfId="38" applyNumberFormat="1" applyFont="1" applyFill="1" applyBorder="1" applyAlignment="1">
      <alignment vertical="center"/>
    </xf>
    <xf numFmtId="0" fontId="4" fillId="0" borderId="13" xfId="37" applyFont="1" applyBorder="1" applyAlignment="1">
      <alignment vertical="top"/>
    </xf>
    <xf numFmtId="0" fontId="35" fillId="25" borderId="10" xfId="37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0" fontId="4" fillId="0" borderId="13" xfId="37" applyFont="1" applyBorder="1" applyAlignment="1">
      <alignment vertical="top" wrapText="1"/>
    </xf>
    <xf numFmtId="3" fontId="34" fillId="0" borderId="10" xfId="44" applyNumberFormat="1" applyFont="1" applyFill="1" applyBorder="1" applyAlignment="1">
      <alignment horizontal="right" wrapText="1"/>
    </xf>
    <xf numFmtId="0" fontId="4" fillId="0" borderId="0" xfId="0" applyFont="1" applyAlignment="1">
      <alignment vertical="center" wrapText="1"/>
    </xf>
    <xf numFmtId="3" fontId="16" fillId="0" borderId="10" xfId="37" applyNumberFormat="1" applyFont="1" applyBorder="1" applyAlignment="1">
      <alignment horizontal="right" vertical="center"/>
    </xf>
    <xf numFmtId="3" fontId="16" fillId="0" borderId="10" xfId="37" applyNumberFormat="1" applyFont="1" applyBorder="1" applyAlignment="1">
      <alignment horizontal="right" vertical="center" wrapText="1"/>
    </xf>
    <xf numFmtId="0" fontId="7" fillId="25" borderId="12" xfId="37" applyFont="1" applyFill="1" applyBorder="1" applyAlignment="1">
      <alignment vertical="center"/>
    </xf>
    <xf numFmtId="1" fontId="6" fillId="0" borderId="10" xfId="37" applyNumberFormat="1" applyFont="1" applyBorder="1" applyAlignment="1">
      <alignment vertical="center"/>
    </xf>
    <xf numFmtId="3" fontId="5" fillId="0" borderId="0" xfId="37" applyNumberFormat="1" applyFont="1" applyFill="1" applyAlignment="1">
      <alignment vertical="center"/>
    </xf>
    <xf numFmtId="0" fontId="6" fillId="0" borderId="16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 wrapText="1"/>
    </xf>
    <xf numFmtId="3" fontId="6" fillId="0" borderId="10" xfId="0" applyNumberFormat="1" applyFont="1" applyFill="1" applyBorder="1" applyAlignment="1">
      <alignment horizontal="right" vertical="top" wrapText="1"/>
    </xf>
    <xf numFmtId="0" fontId="5" fillId="0" borderId="0" xfId="37" applyFont="1" applyFill="1" applyBorder="1" applyAlignment="1">
      <alignment vertical="center"/>
    </xf>
    <xf numFmtId="0" fontId="8" fillId="0" borderId="0" xfId="37" applyFont="1" applyFill="1" applyBorder="1" applyAlignment="1">
      <alignment vertical="center"/>
    </xf>
    <xf numFmtId="0" fontId="37" fillId="0" borderId="10" xfId="37" applyNumberFormat="1" applyFont="1" applyFill="1" applyBorder="1" applyAlignment="1">
      <alignment horizontal="center"/>
    </xf>
    <xf numFmtId="0" fontId="37" fillId="0" borderId="10" xfId="37" applyFont="1" applyBorder="1" applyAlignment="1">
      <alignment horizontal="center" vertical="center"/>
    </xf>
    <xf numFmtId="0" fontId="5" fillId="0" borderId="0" xfId="49" applyFont="1" applyAlignment="1">
      <alignment horizontal="left"/>
    </xf>
    <xf numFmtId="0" fontId="9" fillId="0" borderId="0" xfId="49" applyFont="1" applyAlignment="1">
      <alignment horizontal="left"/>
    </xf>
    <xf numFmtId="0" fontId="2" fillId="0" borderId="0" xfId="49"/>
    <xf numFmtId="0" fontId="5" fillId="0" borderId="0" xfId="49" applyFont="1"/>
    <xf numFmtId="0" fontId="2" fillId="0" borderId="0" xfId="49" applyFill="1"/>
    <xf numFmtId="0" fontId="2" fillId="0" borderId="0" xfId="49" applyFill="1" applyBorder="1"/>
    <xf numFmtId="14" fontId="14" fillId="0" borderId="10" xfId="49" applyNumberFormat="1" applyFont="1" applyBorder="1" applyAlignment="1">
      <alignment horizontal="center" vertical="center"/>
    </xf>
    <xf numFmtId="14" fontId="37" fillId="0" borderId="10" xfId="49" applyNumberFormat="1" applyFont="1" applyBorder="1" applyAlignment="1">
      <alignment horizontal="center" vertical="center"/>
    </xf>
    <xf numFmtId="0" fontId="11" fillId="0" borderId="0" xfId="49" applyFont="1" applyFill="1" applyBorder="1"/>
    <xf numFmtId="0" fontId="11" fillId="0" borderId="0" xfId="49" applyFont="1"/>
    <xf numFmtId="0" fontId="7" fillId="24" borderId="10" xfId="49" applyFont="1" applyFill="1" applyBorder="1" applyAlignment="1">
      <alignment vertical="center"/>
    </xf>
    <xf numFmtId="3" fontId="7" fillId="24" borderId="10" xfId="49" applyNumberFormat="1" applyFont="1" applyFill="1" applyBorder="1" applyAlignment="1">
      <alignment horizontal="right" vertical="center"/>
    </xf>
    <xf numFmtId="1" fontId="11" fillId="0" borderId="0" xfId="49" applyNumberFormat="1" applyFont="1" applyFill="1" applyBorder="1"/>
    <xf numFmtId="0" fontId="6" fillId="0" borderId="16" xfId="49" applyFont="1" applyBorder="1" applyAlignment="1">
      <alignment horizontal="left" vertical="top"/>
    </xf>
    <xf numFmtId="0" fontId="6" fillId="0" borderId="14" xfId="49" applyFont="1" applyBorder="1" applyAlignment="1">
      <alignment horizontal="left" vertical="top" wrapText="1"/>
    </xf>
    <xf numFmtId="3" fontId="6" fillId="0" borderId="10" xfId="49" applyNumberFormat="1" applyFont="1" applyBorder="1" applyAlignment="1">
      <alignment vertical="center"/>
    </xf>
    <xf numFmtId="3" fontId="6" fillId="0" borderId="10" xfId="49" applyNumberFormat="1" applyFont="1" applyBorder="1"/>
    <xf numFmtId="0" fontId="6" fillId="0" borderId="12" xfId="49" applyFont="1" applyBorder="1" applyAlignment="1">
      <alignment vertical="center"/>
    </xf>
    <xf numFmtId="3" fontId="16" fillId="0" borderId="10" xfId="49" applyNumberFormat="1" applyFont="1" applyFill="1" applyBorder="1"/>
    <xf numFmtId="0" fontId="6" fillId="0" borderId="11" xfId="49" applyFont="1" applyBorder="1" applyAlignment="1">
      <alignment vertical="center"/>
    </xf>
    <xf numFmtId="0" fontId="7" fillId="24" borderId="16" xfId="49" applyFont="1" applyFill="1" applyBorder="1" applyAlignment="1">
      <alignment vertical="center"/>
    </xf>
    <xf numFmtId="3" fontId="7" fillId="24" borderId="10" xfId="49" applyNumberFormat="1" applyFont="1" applyFill="1" applyBorder="1" applyAlignment="1">
      <alignment vertical="center"/>
    </xf>
    <xf numFmtId="3" fontId="6" fillId="0" borderId="10" xfId="49" applyNumberFormat="1" applyFont="1" applyFill="1" applyBorder="1"/>
    <xf numFmtId="4" fontId="11" fillId="0" borderId="0" xfId="49" applyNumberFormat="1" applyFont="1"/>
    <xf numFmtId="3" fontId="6" fillId="0" borderId="10" xfId="49" applyNumberFormat="1" applyFont="1" applyBorder="1" applyAlignment="1">
      <alignment horizontal="right" vertical="center" wrapText="1"/>
    </xf>
    <xf numFmtId="0" fontId="6" fillId="0" borderId="10" xfId="49" applyFont="1" applyBorder="1" applyAlignment="1">
      <alignment vertical="center"/>
    </xf>
    <xf numFmtId="164" fontId="7" fillId="24" borderId="10" xfId="49" applyNumberFormat="1" applyFont="1" applyFill="1" applyBorder="1"/>
    <xf numFmtId="165" fontId="6" fillId="0" borderId="10" xfId="49" applyNumberFormat="1" applyFont="1" applyBorder="1" applyAlignment="1">
      <alignment vertical="center"/>
    </xf>
    <xf numFmtId="164" fontId="6" fillId="0" borderId="10" xfId="49" applyNumberFormat="1" applyFont="1" applyBorder="1"/>
    <xf numFmtId="164" fontId="16" fillId="0" borderId="10" xfId="49" applyNumberFormat="1" applyFont="1" applyFill="1" applyBorder="1"/>
    <xf numFmtId="164" fontId="14" fillId="26" borderId="10" xfId="49" applyNumberFormat="1" applyFont="1" applyFill="1" applyBorder="1"/>
    <xf numFmtId="164" fontId="6" fillId="0" borderId="10" xfId="49" applyNumberFormat="1" applyFont="1" applyBorder="1" applyAlignment="1">
      <alignment vertical="center"/>
    </xf>
    <xf numFmtId="164" fontId="6" fillId="0" borderId="10" xfId="49" applyNumberFormat="1" applyFont="1" applyFill="1" applyBorder="1"/>
    <xf numFmtId="3" fontId="5" fillId="0" borderId="0" xfId="49" applyNumberFormat="1" applyFont="1"/>
    <xf numFmtId="14" fontId="37" fillId="0" borderId="10" xfId="37" applyNumberFormat="1" applyFont="1" applyFill="1" applyBorder="1" applyAlignment="1">
      <alignment horizontal="center"/>
    </xf>
    <xf numFmtId="0" fontId="13" fillId="0" borderId="0" xfId="0" applyFont="1" applyFill="1"/>
    <xf numFmtId="49" fontId="42" fillId="0" borderId="0" xfId="48" applyNumberFormat="1" applyFont="1" applyFill="1" applyBorder="1" applyAlignment="1">
      <alignment horizontal="right" vertical="center"/>
    </xf>
    <xf numFmtId="49" fontId="42" fillId="0" borderId="0" xfId="48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6" fillId="0" borderId="18" xfId="37" applyFont="1" applyBorder="1" applyAlignment="1">
      <alignment horizontal="center" vertical="center"/>
    </xf>
    <xf numFmtId="0" fontId="6" fillId="0" borderId="17" xfId="37" applyFont="1" applyBorder="1" applyAlignment="1">
      <alignment horizontal="center" vertical="center"/>
    </xf>
    <xf numFmtId="0" fontId="6" fillId="0" borderId="15" xfId="37" applyFont="1" applyBorder="1" applyAlignment="1">
      <alignment horizontal="center" vertical="center"/>
    </xf>
    <xf numFmtId="0" fontId="14" fillId="0" borderId="12" xfId="45" applyFont="1" applyBorder="1" applyAlignment="1">
      <alignment horizontal="left" vertical="center"/>
    </xf>
    <xf numFmtId="0" fontId="14" fillId="0" borderId="11" xfId="45" applyFont="1" applyBorder="1" applyAlignment="1">
      <alignment horizontal="left" vertical="center"/>
    </xf>
    <xf numFmtId="0" fontId="5" fillId="0" borderId="0" xfId="37" applyFont="1" applyAlignment="1">
      <alignment horizontal="left" vertical="center"/>
    </xf>
    <xf numFmtId="0" fontId="7" fillId="25" borderId="10" xfId="37" applyFont="1" applyFill="1" applyBorder="1" applyAlignment="1">
      <alignment horizontal="left" vertical="center"/>
    </xf>
    <xf numFmtId="0" fontId="4" fillId="0" borderId="13" xfId="37" applyFont="1" applyBorder="1" applyAlignment="1">
      <alignment horizontal="left" vertical="top" wrapText="1"/>
    </xf>
    <xf numFmtId="0" fontId="16" fillId="0" borderId="15" xfId="44" applyFont="1" applyFill="1" applyBorder="1" applyAlignment="1">
      <alignment horizontal="left" vertical="center" wrapText="1"/>
    </xf>
    <xf numFmtId="0" fontId="6" fillId="0" borderId="18" xfId="37" applyFont="1" applyFill="1" applyBorder="1" applyAlignment="1">
      <alignment horizontal="center" vertical="center"/>
    </xf>
    <xf numFmtId="0" fontId="6" fillId="0" borderId="17" xfId="37" applyFont="1" applyFill="1" applyBorder="1" applyAlignment="1">
      <alignment horizontal="center" vertical="center"/>
    </xf>
    <xf numFmtId="0" fontId="6" fillId="0" borderId="15" xfId="37" applyFont="1" applyFill="1" applyBorder="1" applyAlignment="1">
      <alignment horizontal="center" vertical="center"/>
    </xf>
    <xf numFmtId="0" fontId="6" fillId="0" borderId="12" xfId="37" applyFont="1" applyBorder="1" applyAlignment="1">
      <alignment horizontal="left" vertical="center" wrapText="1"/>
    </xf>
    <xf numFmtId="0" fontId="6" fillId="0" borderId="11" xfId="37" applyFont="1" applyBorder="1" applyAlignment="1">
      <alignment horizontal="left" vertical="center" wrapText="1"/>
    </xf>
    <xf numFmtId="0" fontId="5" fillId="0" borderId="0" xfId="49" applyFont="1" applyAlignment="1">
      <alignment horizontal="left"/>
    </xf>
    <xf numFmtId="0" fontId="4" fillId="0" borderId="13" xfId="49" applyFont="1" applyBorder="1" applyAlignment="1">
      <alignment horizontal="left" vertical="top" wrapText="1"/>
    </xf>
    <xf numFmtId="49" fontId="39" fillId="0" borderId="0" xfId="48" applyNumberFormat="1" applyFont="1" applyFill="1" applyBorder="1" applyAlignment="1">
      <alignment horizontal="right" vertical="center"/>
    </xf>
    <xf numFmtId="49" fontId="40" fillId="0" borderId="0" xfId="48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49" fontId="40" fillId="0" borderId="0" xfId="48" applyNumberFormat="1" applyFont="1" applyFill="1" applyBorder="1" applyAlignment="1">
      <alignment horizontal="left" vertical="center" wrapText="1"/>
    </xf>
    <xf numFmtId="0" fontId="40" fillId="0" borderId="0" xfId="48" applyFont="1" applyFill="1" applyBorder="1" applyAlignment="1">
      <alignment horizontal="left" vertical="center" wrapText="1"/>
    </xf>
    <xf numFmtId="0" fontId="41" fillId="0" borderId="0" xfId="48" applyFont="1" applyFill="1" applyBorder="1" applyAlignment="1">
      <alignment horizontal="left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6"/>
    <cellStyle name="Normal 3" xfId="47"/>
    <cellStyle name="Normal 4" xfId="45"/>
    <cellStyle name="Normal 5" xfId="48"/>
    <cellStyle name="Normal 6" xfId="49"/>
    <cellStyle name="Normal_2001. 06. (FKTK) neapstiprināti dati versija 2" xfId="37"/>
    <cellStyle name="Normal_Analīzes tab.pielikumu formas1" xfId="38"/>
    <cellStyle name="Normal_Bankas-4. cet" xfId="4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114300</xdr:rowOff>
    </xdr:from>
    <xdr:to>
      <xdr:col>9</xdr:col>
      <xdr:colOff>0</xdr:colOff>
      <xdr:row>4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086225" y="4924425"/>
          <a:ext cx="0" cy="47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 flipH="1">
          <a:off x="4333875" y="6696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333875" y="6696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22"/>
  <sheetViews>
    <sheetView tabSelected="1" zoomScaleNormal="100" zoomScaleSheetLayoutView="100" workbookViewId="0">
      <selection sqref="A1:B1"/>
    </sheetView>
  </sheetViews>
  <sheetFormatPr defaultRowHeight="12.75"/>
  <cols>
    <col min="1" max="1" width="1.5703125" style="1" customWidth="1"/>
    <col min="2" max="2" width="50.42578125" style="1" customWidth="1"/>
    <col min="3" max="3" width="1.42578125" style="1" customWidth="1"/>
    <col min="4" max="4" width="44.42578125" style="1" customWidth="1"/>
    <col min="5" max="9" width="8.5703125" style="1" hidden="1" customWidth="1"/>
    <col min="10" max="10" width="8.5703125" style="2" hidden="1" customWidth="1"/>
    <col min="11" max="21" width="8.5703125" style="1" hidden="1" customWidth="1"/>
    <col min="22" max="22" width="0" style="1" hidden="1" customWidth="1"/>
    <col min="23" max="23" width="9.140625" style="67" hidden="1" customWidth="1"/>
    <col min="24" max="24" width="0" style="1" hidden="1" customWidth="1"/>
    <col min="25" max="16384" width="9.140625" style="1"/>
  </cols>
  <sheetData>
    <row r="1" spans="1:42">
      <c r="A1" s="120" t="s">
        <v>77</v>
      </c>
      <c r="B1" s="120"/>
      <c r="C1" s="120" t="s">
        <v>148</v>
      </c>
      <c r="D1" s="120"/>
      <c r="E1" s="42"/>
      <c r="F1" s="42"/>
      <c r="G1" s="42"/>
      <c r="H1" s="42"/>
      <c r="L1" s="5"/>
      <c r="M1" s="5"/>
    </row>
    <row r="2" spans="1:42" ht="48.75" customHeight="1">
      <c r="A2" s="122" t="s">
        <v>200</v>
      </c>
      <c r="B2" s="122"/>
      <c r="C2" s="122" t="s">
        <v>201</v>
      </c>
      <c r="D2" s="122"/>
      <c r="E2" s="57"/>
      <c r="F2" s="57"/>
      <c r="G2" s="57"/>
      <c r="H2" s="57"/>
      <c r="I2" s="57"/>
      <c r="J2" s="57"/>
      <c r="K2" s="33"/>
      <c r="L2" s="32"/>
      <c r="M2" s="24"/>
      <c r="AH2" s="71"/>
      <c r="AI2" s="71"/>
      <c r="AJ2" s="71"/>
      <c r="AK2" s="71"/>
      <c r="AL2" s="71"/>
      <c r="AM2" s="71"/>
      <c r="AN2" s="71"/>
      <c r="AO2" s="71"/>
      <c r="AP2" s="71"/>
    </row>
    <row r="3" spans="1:42" ht="12.75" customHeight="1">
      <c r="A3" s="118" t="s">
        <v>196</v>
      </c>
      <c r="B3" s="119"/>
      <c r="C3" s="118" t="s">
        <v>197</v>
      </c>
      <c r="D3" s="119"/>
      <c r="E3" s="49" t="s">
        <v>101</v>
      </c>
      <c r="F3" s="49" t="s">
        <v>102</v>
      </c>
      <c r="G3" s="49" t="s">
        <v>103</v>
      </c>
      <c r="H3" s="49" t="s">
        <v>104</v>
      </c>
      <c r="I3" s="49" t="s">
        <v>93</v>
      </c>
      <c r="J3" s="49" t="s">
        <v>94</v>
      </c>
      <c r="K3" s="49" t="s">
        <v>97</v>
      </c>
      <c r="L3" s="49" t="s">
        <v>98</v>
      </c>
      <c r="M3" s="49" t="s">
        <v>99</v>
      </c>
      <c r="N3" s="49" t="s">
        <v>100</v>
      </c>
      <c r="O3" s="49" t="s">
        <v>198</v>
      </c>
      <c r="P3" s="49" t="s">
        <v>199</v>
      </c>
      <c r="Q3" s="49" t="s">
        <v>206</v>
      </c>
      <c r="R3" s="49" t="s">
        <v>207</v>
      </c>
      <c r="S3" s="49" t="s">
        <v>209</v>
      </c>
      <c r="T3" s="49" t="s">
        <v>210</v>
      </c>
      <c r="U3" s="49" t="s">
        <v>211</v>
      </c>
      <c r="V3" s="73" t="s">
        <v>212</v>
      </c>
      <c r="W3" s="73" t="s">
        <v>214</v>
      </c>
      <c r="X3" s="73" t="s">
        <v>215</v>
      </c>
      <c r="Y3" s="73" t="s">
        <v>217</v>
      </c>
      <c r="Z3" s="73" t="s">
        <v>218</v>
      </c>
      <c r="AA3" s="73" t="s">
        <v>219</v>
      </c>
      <c r="AB3" s="109" t="s">
        <v>223</v>
      </c>
      <c r="AC3" s="109" t="s">
        <v>226</v>
      </c>
      <c r="AH3" s="71"/>
      <c r="AI3" s="71"/>
      <c r="AJ3" s="71"/>
      <c r="AK3" s="71"/>
      <c r="AL3" s="71"/>
      <c r="AM3" s="71"/>
      <c r="AN3" s="71"/>
      <c r="AO3" s="71"/>
      <c r="AP3" s="71"/>
    </row>
    <row r="4" spans="1:42">
      <c r="A4" s="121" t="s">
        <v>23</v>
      </c>
      <c r="B4" s="121"/>
      <c r="C4" s="121" t="s">
        <v>130</v>
      </c>
      <c r="D4" s="121"/>
      <c r="E4" s="45">
        <v>5321.7440424357283</v>
      </c>
      <c r="F4" s="45">
        <v>5014.0124415911105</v>
      </c>
      <c r="G4" s="45">
        <v>3970.8695454209146</v>
      </c>
      <c r="H4" s="45">
        <v>4285.844986653462</v>
      </c>
      <c r="I4" s="45">
        <v>5188.3241984963088</v>
      </c>
      <c r="J4" s="45">
        <v>5551.4880393395606</v>
      </c>
      <c r="K4" s="45">
        <v>5128.9947126083525</v>
      </c>
      <c r="L4" s="45">
        <v>5250.5378455444197</v>
      </c>
      <c r="M4" s="45">
        <v>5031.1338580884567</v>
      </c>
      <c r="N4" s="45">
        <v>5700.7088747360576</v>
      </c>
      <c r="O4" s="45">
        <v>4673.3442040739674</v>
      </c>
      <c r="P4" s="45">
        <v>5598.8099100175868</v>
      </c>
      <c r="Q4" s="45">
        <v>6463.1433514891769</v>
      </c>
      <c r="R4" s="45">
        <v>4401.2759999999998</v>
      </c>
      <c r="S4" s="45">
        <f t="shared" ref="S4:W4" si="0">S5+S6+S11+S16+S19+S20+S21+S22+S23+S24+S25+S26+S27+S28</f>
        <v>4479.3119999999999</v>
      </c>
      <c r="T4" s="45">
        <f t="shared" si="0"/>
        <v>5485.851999999999</v>
      </c>
      <c r="U4" s="45">
        <f t="shared" si="0"/>
        <v>6812.6850000000004</v>
      </c>
      <c r="V4" s="45">
        <f t="shared" si="0"/>
        <v>8900.6010000000006</v>
      </c>
      <c r="W4" s="45">
        <f t="shared" si="0"/>
        <v>6767.8789999999999</v>
      </c>
      <c r="X4" s="45">
        <f>X5+X6+X11+X16+X19+X20+X21+X22+X23+X24+X25+X26+X27+X28</f>
        <v>7997.8370000000004</v>
      </c>
      <c r="Y4" s="45">
        <v>8481.2710000000006</v>
      </c>
      <c r="Z4" s="45">
        <v>4231.4340000000002</v>
      </c>
      <c r="AA4" s="45">
        <v>4706.4139999999998</v>
      </c>
      <c r="AB4" s="45">
        <v>5404.6509999999998</v>
      </c>
      <c r="AC4" s="45">
        <v>6278.4620000000004</v>
      </c>
      <c r="AH4" s="71"/>
      <c r="AI4" s="71"/>
      <c r="AJ4" s="71"/>
      <c r="AK4" s="71"/>
      <c r="AL4" s="71"/>
      <c r="AM4" s="71"/>
      <c r="AN4" s="71"/>
      <c r="AO4" s="71"/>
      <c r="AP4" s="71"/>
    </row>
    <row r="5" spans="1:42">
      <c r="A5" s="36" t="s">
        <v>0</v>
      </c>
      <c r="B5" s="37"/>
      <c r="C5" s="36" t="s">
        <v>107</v>
      </c>
      <c r="D5" s="37"/>
      <c r="E5" s="63">
        <v>0</v>
      </c>
      <c r="F5" s="29">
        <v>0</v>
      </c>
      <c r="G5" s="29">
        <v>0</v>
      </c>
      <c r="H5" s="29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H5" s="71"/>
      <c r="AI5" s="71"/>
      <c r="AJ5" s="71"/>
      <c r="AK5" s="71"/>
      <c r="AL5" s="71"/>
      <c r="AM5" s="71"/>
      <c r="AN5" s="71"/>
      <c r="AO5" s="71"/>
      <c r="AP5" s="71"/>
    </row>
    <row r="6" spans="1:42">
      <c r="A6" s="7" t="s">
        <v>1</v>
      </c>
      <c r="B6" s="7"/>
      <c r="C6" s="7" t="s">
        <v>108</v>
      </c>
      <c r="D6" s="7"/>
      <c r="E6" s="63">
        <v>3509.211672102037</v>
      </c>
      <c r="F6" s="29">
        <v>3759.3525364112893</v>
      </c>
      <c r="G6" s="29">
        <v>2642.4849602449617</v>
      </c>
      <c r="H6" s="29">
        <v>2863.5124444368557</v>
      </c>
      <c r="I6" s="26">
        <v>3448.8235695869685</v>
      </c>
      <c r="J6" s="26">
        <v>4270.5064285348408</v>
      </c>
      <c r="K6" s="26">
        <v>3622.3555927399389</v>
      </c>
      <c r="L6" s="26">
        <v>4048.7063249497728</v>
      </c>
      <c r="M6" s="26">
        <v>3641.1759181791795</v>
      </c>
      <c r="N6" s="26">
        <v>4474.0980415592403</v>
      </c>
      <c r="O6" s="26">
        <v>3534.8219418216177</v>
      </c>
      <c r="P6" s="26">
        <v>4360.2128047079987</v>
      </c>
      <c r="Q6" s="26">
        <v>5254.2728840473301</v>
      </c>
      <c r="R6" s="26">
        <v>3225.473</v>
      </c>
      <c r="S6" s="26">
        <v>3328.8429999999998</v>
      </c>
      <c r="T6" s="26">
        <f>T7+T8+T9+T10</f>
        <v>4251.5419999999995</v>
      </c>
      <c r="U6" s="26">
        <f>U7+U8+U9+U10</f>
        <v>4786.2750000000005</v>
      </c>
      <c r="V6" s="26">
        <f t="shared" ref="V6:W6" si="1">V7+V8+V9+V10</f>
        <v>6766.2950000000001</v>
      </c>
      <c r="W6" s="26">
        <f t="shared" si="1"/>
        <v>4601.4359999999997</v>
      </c>
      <c r="X6" s="26">
        <f>X7+X8+X9+X10</f>
        <v>6016.9359999999997</v>
      </c>
      <c r="Y6" s="26">
        <v>6285.0330000000004</v>
      </c>
      <c r="Z6" s="26">
        <v>2528.357</v>
      </c>
      <c r="AA6" s="26">
        <v>2736.9160000000002</v>
      </c>
      <c r="AB6" s="26">
        <v>3292.7550000000001</v>
      </c>
      <c r="AC6" s="26">
        <v>3790.5160000000001</v>
      </c>
      <c r="AH6" s="71"/>
      <c r="AI6" s="71"/>
      <c r="AJ6" s="71"/>
      <c r="AK6" s="71"/>
      <c r="AL6" s="71"/>
      <c r="AM6" s="71"/>
      <c r="AN6" s="71"/>
      <c r="AO6" s="71"/>
      <c r="AP6" s="71"/>
    </row>
    <row r="7" spans="1:42">
      <c r="A7" s="115"/>
      <c r="B7" s="7" t="s">
        <v>2</v>
      </c>
      <c r="C7" s="115"/>
      <c r="D7" s="7" t="s">
        <v>109</v>
      </c>
      <c r="E7" s="63">
        <v>741.12981713251497</v>
      </c>
      <c r="F7" s="29">
        <v>1339.6949931986728</v>
      </c>
      <c r="G7" s="29">
        <v>895.81163453822126</v>
      </c>
      <c r="H7" s="29">
        <v>1324.5826716979414</v>
      </c>
      <c r="I7" s="29">
        <v>1448.6599393287461</v>
      </c>
      <c r="J7" s="29">
        <v>2295.7894377379753</v>
      </c>
      <c r="K7" s="29">
        <v>2043.0247978099158</v>
      </c>
      <c r="L7" s="29">
        <v>3137.9559592717173</v>
      </c>
      <c r="M7" s="29">
        <v>2858.4370606883285</v>
      </c>
      <c r="N7" s="29">
        <v>3825.676860120318</v>
      </c>
      <c r="O7" s="29">
        <v>2867.6686529957146</v>
      </c>
      <c r="P7" s="29">
        <v>3684.9932555876176</v>
      </c>
      <c r="Q7" s="29">
        <v>5096.2843125537129</v>
      </c>
      <c r="R7" s="29">
        <v>3033.4679999999998</v>
      </c>
      <c r="S7" s="29">
        <v>2981.3560000000002</v>
      </c>
      <c r="T7" s="29">
        <v>3964.3679999999999</v>
      </c>
      <c r="U7" s="29">
        <v>4545.5780000000004</v>
      </c>
      <c r="V7" s="26">
        <v>6444.7669999999998</v>
      </c>
      <c r="W7" s="26">
        <v>4321.6660000000002</v>
      </c>
      <c r="X7" s="26">
        <v>6016.9359999999997</v>
      </c>
      <c r="Y7" s="26">
        <v>6285.0330000000004</v>
      </c>
      <c r="Z7" s="26">
        <v>2528.357</v>
      </c>
      <c r="AA7" s="26">
        <v>2736.9160000000002</v>
      </c>
      <c r="AB7" s="26">
        <v>3292.7550000000001</v>
      </c>
      <c r="AC7" s="26">
        <v>3790.5160000000001</v>
      </c>
      <c r="AH7" s="71"/>
      <c r="AI7" s="71"/>
      <c r="AJ7" s="71"/>
      <c r="AK7" s="71"/>
      <c r="AL7" s="71"/>
      <c r="AM7" s="71"/>
      <c r="AN7" s="71"/>
      <c r="AO7" s="71"/>
      <c r="AP7" s="71"/>
    </row>
    <row r="8" spans="1:42">
      <c r="A8" s="116"/>
      <c r="B8" s="7" t="s">
        <v>3</v>
      </c>
      <c r="C8" s="116"/>
      <c r="D8" s="7" t="s">
        <v>110</v>
      </c>
      <c r="E8" s="63">
        <v>2645.6892675625068</v>
      </c>
      <c r="F8" s="29">
        <v>2266.283345000882</v>
      </c>
      <c r="G8" s="29">
        <v>1567.4597754139133</v>
      </c>
      <c r="H8" s="29">
        <v>1412.456388979004</v>
      </c>
      <c r="I8" s="26">
        <v>1797.677588630685</v>
      </c>
      <c r="J8" s="26">
        <v>1698.6727451750419</v>
      </c>
      <c r="K8" s="26">
        <v>1330.0194648863696</v>
      </c>
      <c r="L8" s="26">
        <v>630.44604185519722</v>
      </c>
      <c r="M8" s="26">
        <v>630.55560298461592</v>
      </c>
      <c r="N8" s="26">
        <v>630.55560298461592</v>
      </c>
      <c r="O8" s="26">
        <v>630.55560298461592</v>
      </c>
      <c r="P8" s="26">
        <v>630.55560298461592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/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H8" s="71"/>
      <c r="AI8" s="71"/>
      <c r="AJ8" s="71"/>
      <c r="AK8" s="71"/>
      <c r="AL8" s="71"/>
      <c r="AM8" s="71"/>
      <c r="AN8" s="71"/>
      <c r="AO8" s="71"/>
      <c r="AP8" s="71"/>
    </row>
    <row r="9" spans="1:42">
      <c r="A9" s="116"/>
      <c r="B9" s="7" t="s">
        <v>81</v>
      </c>
      <c r="C9" s="116"/>
      <c r="D9" s="7" t="s">
        <v>111</v>
      </c>
      <c r="E9" s="63">
        <v>0</v>
      </c>
      <c r="F9" s="43">
        <v>0</v>
      </c>
      <c r="G9" s="43">
        <v>0</v>
      </c>
      <c r="H9" s="43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/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H9" s="71"/>
      <c r="AI9" s="71"/>
      <c r="AJ9" s="71"/>
      <c r="AK9" s="71"/>
      <c r="AL9" s="71"/>
      <c r="AM9" s="71"/>
      <c r="AN9" s="71"/>
      <c r="AO9" s="71"/>
      <c r="AP9" s="71"/>
    </row>
    <row r="10" spans="1:42">
      <c r="A10" s="117"/>
      <c r="B10" s="7" t="s">
        <v>4</v>
      </c>
      <c r="C10" s="117"/>
      <c r="D10" s="7" t="s">
        <v>112</v>
      </c>
      <c r="E10" s="63">
        <v>122.39258740701533</v>
      </c>
      <c r="F10" s="29">
        <v>153.37419821173472</v>
      </c>
      <c r="G10" s="29">
        <v>179.21355029282702</v>
      </c>
      <c r="H10" s="29">
        <v>126.47338375991031</v>
      </c>
      <c r="I10" s="26">
        <v>202.48604162753767</v>
      </c>
      <c r="J10" s="26">
        <v>276.04424562182345</v>
      </c>
      <c r="K10" s="26">
        <v>249.31133004365373</v>
      </c>
      <c r="L10" s="26">
        <v>280.30432382285812</v>
      </c>
      <c r="M10" s="26">
        <v>152.18325450623502</v>
      </c>
      <c r="N10" s="26">
        <v>17.865578454305894</v>
      </c>
      <c r="O10" s="26">
        <v>36.597685841287188</v>
      </c>
      <c r="P10" s="26">
        <v>44.663946135764739</v>
      </c>
      <c r="Q10" s="26">
        <v>157.988571493617</v>
      </c>
      <c r="R10" s="26">
        <v>192.005</v>
      </c>
      <c r="S10" s="26">
        <v>347.48700000000002</v>
      </c>
      <c r="T10" s="26">
        <v>287.17399999999998</v>
      </c>
      <c r="U10" s="26">
        <v>240.697</v>
      </c>
      <c r="V10" s="26">
        <v>321.52800000000002</v>
      </c>
      <c r="W10" s="26">
        <v>279.77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H10" s="71"/>
      <c r="AI10" s="71"/>
      <c r="AJ10" s="71"/>
      <c r="AK10" s="71"/>
      <c r="AL10" s="71"/>
      <c r="AM10" s="71"/>
      <c r="AN10" s="71"/>
      <c r="AO10" s="71"/>
      <c r="AP10" s="71"/>
    </row>
    <row r="11" spans="1:42">
      <c r="A11" s="8" t="s">
        <v>5</v>
      </c>
      <c r="B11" s="8"/>
      <c r="C11" s="8" t="s">
        <v>113</v>
      </c>
      <c r="D11" s="8"/>
      <c r="E11" s="53">
        <v>322.29753957006506</v>
      </c>
      <c r="F11" s="30">
        <v>361.33829631020882</v>
      </c>
      <c r="G11" s="30">
        <v>356.77087779807744</v>
      </c>
      <c r="H11" s="30">
        <v>493.66964331449446</v>
      </c>
      <c r="I11" s="26">
        <v>337.88225451192648</v>
      </c>
      <c r="J11" s="26">
        <v>366.15329451739035</v>
      </c>
      <c r="K11" s="26">
        <v>378.45544419212189</v>
      </c>
      <c r="L11" s="26">
        <v>314.75489610190039</v>
      </c>
      <c r="M11" s="26">
        <v>270.26880894246477</v>
      </c>
      <c r="N11" s="26">
        <v>233.08205417157555</v>
      </c>
      <c r="O11" s="26">
        <v>79.561300163345678</v>
      </c>
      <c r="P11" s="26">
        <v>234.87202690935172</v>
      </c>
      <c r="Q11" s="26">
        <v>253.78768475990461</v>
      </c>
      <c r="R11" s="26">
        <v>232.86199999999999</v>
      </c>
      <c r="S11" s="26">
        <v>113.634</v>
      </c>
      <c r="T11" s="26">
        <f>T12+T13+T14+T15</f>
        <v>106.77200000000001</v>
      </c>
      <c r="U11" s="26">
        <f>U12+U13+U14+U15</f>
        <v>225.477</v>
      </c>
      <c r="V11" s="66">
        <f>V12+V13+V14+V15</f>
        <v>88.818000000000012</v>
      </c>
      <c r="W11" s="26">
        <f>W12+W13+W14+W15</f>
        <v>77.733000000000004</v>
      </c>
      <c r="X11" s="26">
        <f>X12+X13+X14+X15</f>
        <v>39.139000000000003</v>
      </c>
      <c r="Y11" s="26">
        <v>39.33</v>
      </c>
      <c r="Z11" s="26">
        <v>19.936</v>
      </c>
      <c r="AA11" s="26">
        <v>9.468</v>
      </c>
      <c r="AB11" s="26">
        <v>5.7720000000000002</v>
      </c>
      <c r="AC11" s="26">
        <v>17.97</v>
      </c>
      <c r="AH11" s="71"/>
      <c r="AI11" s="71"/>
      <c r="AJ11" s="71"/>
      <c r="AK11" s="71"/>
      <c r="AL11" s="71"/>
      <c r="AM11" s="71"/>
      <c r="AN11" s="71"/>
      <c r="AO11" s="71"/>
      <c r="AP11" s="71"/>
    </row>
    <row r="12" spans="1:42" s="2" customFormat="1">
      <c r="A12" s="124"/>
      <c r="B12" s="8" t="s">
        <v>6</v>
      </c>
      <c r="C12" s="124"/>
      <c r="D12" s="8" t="s">
        <v>114</v>
      </c>
      <c r="E12" s="53">
        <v>181.88001206595294</v>
      </c>
      <c r="F12" s="30">
        <v>211.58103824110276</v>
      </c>
      <c r="G12" s="30">
        <v>263.86446292280635</v>
      </c>
      <c r="H12" s="30">
        <v>355.64680906767745</v>
      </c>
      <c r="I12" s="26">
        <v>213.64135662289914</v>
      </c>
      <c r="J12" s="26">
        <v>194.62752061741253</v>
      </c>
      <c r="K12" s="26">
        <v>191.15571339946842</v>
      </c>
      <c r="L12" s="26">
        <v>182.83618192269822</v>
      </c>
      <c r="M12" s="26">
        <v>189.66596661373583</v>
      </c>
      <c r="N12" s="26">
        <v>179.9363691726285</v>
      </c>
      <c r="O12" s="26">
        <v>31.022874087227734</v>
      </c>
      <c r="P12" s="26">
        <v>129.31201302212281</v>
      </c>
      <c r="Q12" s="26">
        <v>78.78868077017205</v>
      </c>
      <c r="R12" s="26">
        <v>23.420999999999999</v>
      </c>
      <c r="S12" s="26">
        <v>20.577000000000002</v>
      </c>
      <c r="T12" s="26">
        <v>20.384</v>
      </c>
      <c r="U12" s="26">
        <v>19.975000000000001</v>
      </c>
      <c r="V12" s="66">
        <v>19.663</v>
      </c>
      <c r="W12" s="26">
        <v>27.006</v>
      </c>
      <c r="X12" s="26">
        <v>34.764000000000003</v>
      </c>
      <c r="Y12" s="26">
        <v>35.164000000000001</v>
      </c>
      <c r="Z12" s="26">
        <v>12.263999999999999</v>
      </c>
      <c r="AA12" s="26">
        <v>0.30399999999999999</v>
      </c>
      <c r="AB12" s="26">
        <v>0.30399999999999999</v>
      </c>
      <c r="AC12" s="26">
        <v>0</v>
      </c>
      <c r="AD12" s="1"/>
      <c r="AE12" s="1"/>
      <c r="AF12" s="1"/>
      <c r="AG12" s="1"/>
      <c r="AH12" s="71"/>
      <c r="AI12" s="71"/>
      <c r="AJ12" s="71"/>
      <c r="AK12" s="71"/>
      <c r="AL12" s="71"/>
      <c r="AM12" s="71"/>
      <c r="AN12" s="71"/>
      <c r="AO12" s="71"/>
      <c r="AP12" s="71"/>
    </row>
    <row r="13" spans="1:42" s="2" customFormat="1">
      <c r="A13" s="125"/>
      <c r="B13" s="9" t="s">
        <v>7</v>
      </c>
      <c r="C13" s="125"/>
      <c r="D13" s="9" t="s">
        <v>115</v>
      </c>
      <c r="E13" s="53">
        <v>0</v>
      </c>
      <c r="F13" s="30">
        <v>0</v>
      </c>
      <c r="G13" s="30">
        <v>0</v>
      </c>
      <c r="H13" s="30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0.97099999999999997</v>
      </c>
      <c r="S13" s="26">
        <v>0.97099999999999997</v>
      </c>
      <c r="T13" s="26">
        <v>0.97099999999999997</v>
      </c>
      <c r="U13" s="26">
        <v>0.97099999999999997</v>
      </c>
      <c r="V13" s="66">
        <v>1.2050000000000001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1"/>
      <c r="AE13" s="1"/>
      <c r="AF13" s="1"/>
      <c r="AG13" s="1"/>
      <c r="AH13" s="71"/>
      <c r="AI13" s="71"/>
      <c r="AJ13" s="71"/>
      <c r="AK13" s="71"/>
      <c r="AL13" s="71"/>
      <c r="AM13" s="71"/>
      <c r="AN13" s="71"/>
      <c r="AO13" s="71"/>
      <c r="AP13" s="71"/>
    </row>
    <row r="14" spans="1:42" s="2" customFormat="1">
      <c r="A14" s="125"/>
      <c r="B14" s="9" t="s">
        <v>8</v>
      </c>
      <c r="C14" s="125"/>
      <c r="D14" s="9" t="s">
        <v>111</v>
      </c>
      <c r="E14" s="53">
        <v>0</v>
      </c>
      <c r="F14" s="30">
        <v>0</v>
      </c>
      <c r="G14" s="30">
        <v>0</v>
      </c>
      <c r="H14" s="30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6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1"/>
      <c r="AE14" s="1"/>
      <c r="AF14" s="1"/>
      <c r="AG14" s="1"/>
      <c r="AH14" s="71"/>
      <c r="AI14" s="71"/>
      <c r="AJ14" s="71"/>
      <c r="AK14" s="71"/>
      <c r="AL14" s="71"/>
      <c r="AM14" s="71"/>
      <c r="AN14" s="71"/>
      <c r="AO14" s="71"/>
      <c r="AP14" s="71"/>
    </row>
    <row r="15" spans="1:42" s="2" customFormat="1">
      <c r="A15" s="126"/>
      <c r="B15" s="9" t="s">
        <v>9</v>
      </c>
      <c r="C15" s="126"/>
      <c r="D15" s="9" t="s">
        <v>116</v>
      </c>
      <c r="E15" s="53">
        <v>140.41752750411212</v>
      </c>
      <c r="F15" s="30">
        <v>149.75725806910603</v>
      </c>
      <c r="G15" s="30">
        <v>92.906414875271068</v>
      </c>
      <c r="H15" s="30">
        <v>138.02283424681704</v>
      </c>
      <c r="I15" s="26">
        <v>124.24089788902738</v>
      </c>
      <c r="J15" s="26">
        <v>171.52577389997782</v>
      </c>
      <c r="K15" s="26">
        <v>187.29973079265341</v>
      </c>
      <c r="L15" s="26">
        <v>131.91871417920217</v>
      </c>
      <c r="M15" s="26">
        <v>80.602842328728926</v>
      </c>
      <c r="N15" s="26">
        <v>53.145684998947075</v>
      </c>
      <c r="O15" s="26">
        <v>48.53842607611795</v>
      </c>
      <c r="P15" s="26">
        <v>105.56001388722888</v>
      </c>
      <c r="Q15" s="26">
        <v>174.99900398973256</v>
      </c>
      <c r="R15" s="26">
        <v>208.47</v>
      </c>
      <c r="S15" s="26">
        <v>92.085999999999999</v>
      </c>
      <c r="T15" s="26">
        <v>85.417000000000002</v>
      </c>
      <c r="U15" s="26">
        <v>204.53100000000001</v>
      </c>
      <c r="V15" s="66">
        <v>67.95</v>
      </c>
      <c r="W15" s="26">
        <v>50.726999999999997</v>
      </c>
      <c r="X15" s="26">
        <v>4.375</v>
      </c>
      <c r="Y15" s="26">
        <v>4.1660000000000004</v>
      </c>
      <c r="Z15" s="26">
        <v>7.6719999999999997</v>
      </c>
      <c r="AA15" s="26">
        <v>9.1639999999999997</v>
      </c>
      <c r="AB15" s="26">
        <v>5.468</v>
      </c>
      <c r="AC15" s="26">
        <v>17.97</v>
      </c>
      <c r="AD15" s="1"/>
      <c r="AE15" s="1"/>
      <c r="AF15" s="1"/>
      <c r="AG15" s="1"/>
      <c r="AH15" s="71"/>
      <c r="AI15" s="71"/>
      <c r="AJ15" s="71"/>
      <c r="AK15" s="71"/>
      <c r="AL15" s="71"/>
      <c r="AM15" s="71"/>
      <c r="AN15" s="71"/>
      <c r="AO15" s="71"/>
      <c r="AP15" s="71"/>
    </row>
    <row r="16" spans="1:42">
      <c r="A16" s="34" t="s">
        <v>10</v>
      </c>
      <c r="B16" s="35"/>
      <c r="C16" s="34" t="s">
        <v>117</v>
      </c>
      <c r="D16" s="35"/>
      <c r="E16" s="63">
        <v>0</v>
      </c>
      <c r="F16" s="29">
        <v>0</v>
      </c>
      <c r="G16" s="29">
        <v>0</v>
      </c>
      <c r="H16" s="29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66">
        <v>0</v>
      </c>
      <c r="W16" s="26">
        <v>0</v>
      </c>
      <c r="X16" s="26">
        <f>X17+X18</f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H16" s="71"/>
      <c r="AI16" s="71"/>
      <c r="AJ16" s="71"/>
      <c r="AK16" s="71"/>
      <c r="AL16" s="71"/>
      <c r="AM16" s="71"/>
      <c r="AN16" s="71"/>
      <c r="AO16" s="71"/>
      <c r="AP16" s="71"/>
    </row>
    <row r="17" spans="1:42">
      <c r="A17" s="115"/>
      <c r="B17" s="7" t="s">
        <v>11</v>
      </c>
      <c r="C17" s="115"/>
      <c r="D17" s="7" t="s">
        <v>118</v>
      </c>
      <c r="E17" s="63">
        <v>0</v>
      </c>
      <c r="F17" s="29">
        <v>0</v>
      </c>
      <c r="G17" s="29">
        <v>0</v>
      </c>
      <c r="H17" s="29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6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H17" s="71"/>
      <c r="AI17" s="71"/>
      <c r="AJ17" s="71"/>
      <c r="AK17" s="71"/>
      <c r="AL17" s="71"/>
      <c r="AM17" s="71"/>
      <c r="AN17" s="71"/>
      <c r="AO17" s="71"/>
      <c r="AP17" s="71"/>
    </row>
    <row r="18" spans="1:42">
      <c r="A18" s="117"/>
      <c r="B18" s="7" t="s">
        <v>12</v>
      </c>
      <c r="C18" s="117"/>
      <c r="D18" s="7" t="s">
        <v>119</v>
      </c>
      <c r="E18" s="63">
        <v>0</v>
      </c>
      <c r="F18" s="29">
        <v>0</v>
      </c>
      <c r="G18" s="29">
        <v>0</v>
      </c>
      <c r="H18" s="29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6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H18" s="71"/>
      <c r="AI18" s="71"/>
      <c r="AJ18" s="71"/>
      <c r="AK18" s="71"/>
      <c r="AL18" s="71"/>
      <c r="AM18" s="71"/>
      <c r="AN18" s="71"/>
      <c r="AO18" s="71"/>
      <c r="AP18" s="71"/>
    </row>
    <row r="19" spans="1:42">
      <c r="A19" s="7" t="s">
        <v>13</v>
      </c>
      <c r="B19" s="7"/>
      <c r="C19" s="7" t="s">
        <v>120</v>
      </c>
      <c r="D19" s="7"/>
      <c r="E19" s="63">
        <v>49.999715425637874</v>
      </c>
      <c r="F19" s="29">
        <v>50.853438512017583</v>
      </c>
      <c r="G19" s="29">
        <v>20.855032128445483</v>
      </c>
      <c r="H19" s="29">
        <v>20.855032128445483</v>
      </c>
      <c r="I19" s="26">
        <v>16.250618949237627</v>
      </c>
      <c r="J19" s="26">
        <v>16.326031155201168</v>
      </c>
      <c r="K19" s="26">
        <v>131.44489786626144</v>
      </c>
      <c r="L19" s="26">
        <v>131.72804935657737</v>
      </c>
      <c r="M19" s="26">
        <v>217.35220630502957</v>
      </c>
      <c r="N19" s="26">
        <v>160.65787901036421</v>
      </c>
      <c r="O19" s="26">
        <v>160.7660172679723</v>
      </c>
      <c r="P19" s="26">
        <v>42.624970831127882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6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H19" s="71"/>
      <c r="AI19" s="71"/>
      <c r="AJ19" s="71"/>
      <c r="AK19" s="71"/>
      <c r="AL19" s="71"/>
      <c r="AM19" s="71"/>
      <c r="AN19" s="71"/>
      <c r="AO19" s="71"/>
      <c r="AP19" s="71"/>
    </row>
    <row r="20" spans="1:42">
      <c r="A20" s="7" t="s">
        <v>14</v>
      </c>
      <c r="B20" s="7"/>
      <c r="C20" s="7" t="s">
        <v>121</v>
      </c>
      <c r="D20" s="7"/>
      <c r="E20" s="63">
        <v>7.1143590531641827</v>
      </c>
      <c r="F20" s="29">
        <v>7.1143590531641827</v>
      </c>
      <c r="G20" s="29">
        <v>7.1143590531641827</v>
      </c>
      <c r="H20" s="29">
        <v>7.1143590531641827</v>
      </c>
      <c r="I20" s="26">
        <v>7.1143590531641827</v>
      </c>
      <c r="J20" s="26">
        <v>7.1143590531641827</v>
      </c>
      <c r="K20" s="26">
        <v>7.1143590531641827</v>
      </c>
      <c r="L20" s="26">
        <v>7.1143590531641827</v>
      </c>
      <c r="M20" s="26">
        <v>7.1143590531641827</v>
      </c>
      <c r="N20" s="26">
        <v>7.1143590531641827</v>
      </c>
      <c r="O20" s="26">
        <v>9.9601026744298551</v>
      </c>
      <c r="P20" s="26">
        <v>9.9601026744298551</v>
      </c>
      <c r="Q20" s="26">
        <v>2.8457436212656728</v>
      </c>
      <c r="R20" s="26">
        <v>2.8460000000000001</v>
      </c>
      <c r="S20" s="26">
        <v>2.8460000000000001</v>
      </c>
      <c r="T20" s="26">
        <v>2.8460000000000001</v>
      </c>
      <c r="U20" s="26">
        <v>2.84</v>
      </c>
      <c r="V20" s="66">
        <v>2.84</v>
      </c>
      <c r="W20" s="26">
        <v>4.2910000000000004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H20" s="71"/>
      <c r="AI20" s="71"/>
      <c r="AJ20" s="71"/>
      <c r="AK20" s="71"/>
      <c r="AL20" s="71"/>
      <c r="AM20" s="71"/>
      <c r="AN20" s="71"/>
      <c r="AO20" s="71"/>
      <c r="AP20" s="71"/>
    </row>
    <row r="21" spans="1:42">
      <c r="A21" s="7" t="s">
        <v>15</v>
      </c>
      <c r="B21" s="7"/>
      <c r="C21" s="7" t="s">
        <v>122</v>
      </c>
      <c r="D21" s="7"/>
      <c r="E21" s="63">
        <v>13.999635744816478</v>
      </c>
      <c r="F21" s="29">
        <v>15.450964991661971</v>
      </c>
      <c r="G21" s="29">
        <v>15.450964991661971</v>
      </c>
      <c r="H21" s="29">
        <v>15.450964991661971</v>
      </c>
      <c r="I21" s="29">
        <v>36.509467789027951</v>
      </c>
      <c r="J21" s="29">
        <v>36.509467789027951</v>
      </c>
      <c r="K21" s="29">
        <v>36.509467789027951</v>
      </c>
      <c r="L21" s="29">
        <v>5.9177238604219671</v>
      </c>
      <c r="M21" s="29">
        <v>5.9177238604219671</v>
      </c>
      <c r="N21" s="29">
        <v>5.9177238604219671</v>
      </c>
      <c r="O21" s="29">
        <v>1.4513292468454932</v>
      </c>
      <c r="P21" s="29">
        <v>1.4513292468454932</v>
      </c>
      <c r="Q21" s="29">
        <v>1.4513292468454932</v>
      </c>
      <c r="R21" s="29">
        <v>1.4510000000000001</v>
      </c>
      <c r="S21" s="29">
        <v>1.4510000000000001</v>
      </c>
      <c r="T21" s="29">
        <v>1.4510000000000001</v>
      </c>
      <c r="U21" s="29">
        <v>1.4510000000000001</v>
      </c>
      <c r="V21" s="66">
        <v>1.4510000000000001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H21" s="71"/>
      <c r="AI21" s="71"/>
      <c r="AJ21" s="71"/>
      <c r="AK21" s="71"/>
      <c r="AL21" s="71"/>
      <c r="AM21" s="71"/>
      <c r="AN21" s="71"/>
      <c r="AO21" s="71"/>
      <c r="AP21" s="71"/>
    </row>
    <row r="22" spans="1:42" ht="12.75" customHeight="1">
      <c r="A22" s="127" t="s">
        <v>16</v>
      </c>
      <c r="B22" s="128"/>
      <c r="C22" s="127" t="s">
        <v>123</v>
      </c>
      <c r="D22" s="128"/>
      <c r="E22" s="64">
        <v>0</v>
      </c>
      <c r="F22" s="44">
        <v>0</v>
      </c>
      <c r="G22" s="44">
        <v>0</v>
      </c>
      <c r="H22" s="44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6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H22" s="71"/>
      <c r="AI22" s="71"/>
      <c r="AJ22" s="71"/>
      <c r="AK22" s="71"/>
      <c r="AL22" s="71"/>
      <c r="AM22" s="71"/>
      <c r="AN22" s="71"/>
      <c r="AO22" s="71"/>
      <c r="AP22" s="71"/>
    </row>
    <row r="23" spans="1:42">
      <c r="A23" s="7" t="s">
        <v>17</v>
      </c>
      <c r="B23" s="7"/>
      <c r="C23" s="7" t="s">
        <v>124</v>
      </c>
      <c r="D23" s="7"/>
      <c r="E23" s="63">
        <v>0</v>
      </c>
      <c r="F23" s="29">
        <v>0</v>
      </c>
      <c r="G23" s="29">
        <v>0</v>
      </c>
      <c r="H23" s="29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66">
        <v>0.90500000000000003</v>
      </c>
      <c r="W23" s="26">
        <v>1.2669999999999999</v>
      </c>
      <c r="X23" s="26">
        <v>0.71499999999999997</v>
      </c>
      <c r="Y23" s="26">
        <v>0.44500000000000001</v>
      </c>
      <c r="Z23" s="26">
        <v>0.14299999999999999</v>
      </c>
      <c r="AA23" s="26">
        <v>0.123</v>
      </c>
      <c r="AB23" s="26">
        <v>0</v>
      </c>
      <c r="AC23" s="26">
        <v>0.55800000000000005</v>
      </c>
      <c r="AH23" s="71"/>
      <c r="AI23" s="71"/>
      <c r="AJ23" s="71"/>
      <c r="AK23" s="71"/>
      <c r="AL23" s="71"/>
      <c r="AM23" s="71"/>
      <c r="AN23" s="71"/>
      <c r="AO23" s="71"/>
      <c r="AP23" s="71"/>
    </row>
    <row r="24" spans="1:42">
      <c r="A24" s="7" t="s">
        <v>18</v>
      </c>
      <c r="B24" s="7"/>
      <c r="C24" s="7" t="s">
        <v>125</v>
      </c>
      <c r="D24" s="7"/>
      <c r="E24" s="63">
        <v>241.4328888281797</v>
      </c>
      <c r="F24" s="29">
        <v>221.70619404556606</v>
      </c>
      <c r="G24" s="29">
        <v>207.25123932134707</v>
      </c>
      <c r="H24" s="29">
        <v>193.05382439485263</v>
      </c>
      <c r="I24" s="26">
        <v>195.60218780769603</v>
      </c>
      <c r="J24" s="26">
        <v>188.09796187841846</v>
      </c>
      <c r="K24" s="26">
        <v>174.0641772101468</v>
      </c>
      <c r="L24" s="26">
        <v>160.42595090523105</v>
      </c>
      <c r="M24" s="26">
        <v>164.14249207460401</v>
      </c>
      <c r="N24" s="26">
        <v>154.79707002236756</v>
      </c>
      <c r="O24" s="26">
        <v>165.4017336270141</v>
      </c>
      <c r="P24" s="26">
        <v>161.90858333191048</v>
      </c>
      <c r="Q24" s="26">
        <v>165.86985845271229</v>
      </c>
      <c r="R24" s="26">
        <v>165.441</v>
      </c>
      <c r="S24" s="26">
        <v>157.44200000000001</v>
      </c>
      <c r="T24" s="26">
        <v>148.53299999999999</v>
      </c>
      <c r="U24" s="26">
        <v>171.107</v>
      </c>
      <c r="V24" s="66">
        <v>169.43299999999999</v>
      </c>
      <c r="W24" s="26">
        <v>160.626</v>
      </c>
      <c r="X24" s="26">
        <v>151.62200000000001</v>
      </c>
      <c r="Y24" s="26">
        <v>158.904</v>
      </c>
      <c r="Z24" s="26">
        <v>148</v>
      </c>
      <c r="AA24" s="26">
        <v>139.726</v>
      </c>
      <c r="AB24" s="26">
        <v>128.041</v>
      </c>
      <c r="AC24" s="26">
        <v>119.13800000000001</v>
      </c>
      <c r="AH24" s="71"/>
      <c r="AI24" s="71"/>
      <c r="AJ24" s="71"/>
      <c r="AK24" s="71"/>
      <c r="AL24" s="71"/>
      <c r="AM24" s="71"/>
      <c r="AN24" s="71"/>
      <c r="AO24" s="71"/>
      <c r="AP24" s="71"/>
    </row>
    <row r="25" spans="1:42">
      <c r="A25" s="7" t="s">
        <v>19</v>
      </c>
      <c r="B25" s="7"/>
      <c r="C25" s="7" t="s">
        <v>126</v>
      </c>
      <c r="D25" s="7"/>
      <c r="E25" s="63">
        <v>101.44222286725744</v>
      </c>
      <c r="F25" s="29">
        <v>91.992931172844791</v>
      </c>
      <c r="G25" s="29">
        <v>89.759022430151219</v>
      </c>
      <c r="H25" s="29">
        <v>143.11529245707194</v>
      </c>
      <c r="I25" s="26">
        <v>125.90850365108908</v>
      </c>
      <c r="J25" s="26">
        <v>151.92998332394239</v>
      </c>
      <c r="K25" s="26">
        <v>140.88992094524221</v>
      </c>
      <c r="L25" s="26">
        <v>132.03254392405282</v>
      </c>
      <c r="M25" s="26">
        <v>100.21570736649194</v>
      </c>
      <c r="N25" s="26">
        <v>102.21057364499919</v>
      </c>
      <c r="O25" s="26">
        <v>96.065190294875961</v>
      </c>
      <c r="P25" s="26">
        <v>91.913250351449335</v>
      </c>
      <c r="Q25" s="26">
        <v>64.325188815089277</v>
      </c>
      <c r="R25" s="26">
        <v>64.540000000000006</v>
      </c>
      <c r="S25" s="26">
        <v>62.307000000000002</v>
      </c>
      <c r="T25" s="26">
        <v>64.885000000000005</v>
      </c>
      <c r="U25" s="26">
        <v>71.364999999999995</v>
      </c>
      <c r="V25" s="66">
        <v>73.472999999999999</v>
      </c>
      <c r="W25" s="26">
        <v>97.26</v>
      </c>
      <c r="X25" s="26">
        <v>90.313999999999993</v>
      </c>
      <c r="Y25" s="26">
        <v>83.35</v>
      </c>
      <c r="Z25" s="26">
        <v>122.107</v>
      </c>
      <c r="AA25" s="26">
        <v>106.01900000000001</v>
      </c>
      <c r="AB25" s="26">
        <v>114.768</v>
      </c>
      <c r="AC25" s="26">
        <v>110.145</v>
      </c>
      <c r="AH25" s="71"/>
      <c r="AI25" s="71"/>
      <c r="AJ25" s="71"/>
      <c r="AK25" s="71"/>
      <c r="AL25" s="71"/>
      <c r="AM25" s="71"/>
      <c r="AN25" s="71"/>
      <c r="AO25" s="71"/>
      <c r="AP25" s="71"/>
    </row>
    <row r="26" spans="1:42">
      <c r="A26" s="25" t="s">
        <v>20</v>
      </c>
      <c r="B26" s="10"/>
      <c r="C26" s="25" t="s">
        <v>127</v>
      </c>
      <c r="D26" s="10"/>
      <c r="E26" s="64">
        <v>0</v>
      </c>
      <c r="F26" s="44">
        <v>0</v>
      </c>
      <c r="G26" s="44">
        <v>0</v>
      </c>
      <c r="H26" s="44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6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H26" s="71"/>
      <c r="AI26" s="71"/>
      <c r="AJ26" s="71"/>
      <c r="AK26" s="71"/>
      <c r="AL26" s="71"/>
      <c r="AM26" s="71"/>
      <c r="AN26" s="71"/>
      <c r="AO26" s="71"/>
      <c r="AP26" s="71"/>
    </row>
    <row r="27" spans="1:42">
      <c r="A27" s="7" t="s">
        <v>21</v>
      </c>
      <c r="B27" s="7"/>
      <c r="C27" s="7" t="s">
        <v>128</v>
      </c>
      <c r="D27" s="7"/>
      <c r="E27" s="63">
        <v>93.70322308922546</v>
      </c>
      <c r="F27" s="29">
        <v>46.394158257494269</v>
      </c>
      <c r="G27" s="29">
        <v>35.577486753063447</v>
      </c>
      <c r="H27" s="29">
        <v>19.050830672563048</v>
      </c>
      <c r="I27" s="29">
        <v>482.40903580514623</v>
      </c>
      <c r="J27" s="29">
        <v>44.349491465614882</v>
      </c>
      <c r="K27" s="29">
        <v>211.62657013904303</v>
      </c>
      <c r="L27" s="29">
        <v>29.003818987939738</v>
      </c>
      <c r="M27" s="29">
        <v>484.94174762807273</v>
      </c>
      <c r="N27" s="29">
        <v>426.36069231250821</v>
      </c>
      <c r="O27" s="29">
        <v>393.42547851178989</v>
      </c>
      <c r="P27" s="29">
        <v>482.46879642119285</v>
      </c>
      <c r="Q27" s="29">
        <v>556.66444698664213</v>
      </c>
      <c r="R27" s="29">
        <v>456.41399999999999</v>
      </c>
      <c r="S27" s="29">
        <v>544.68100000000004</v>
      </c>
      <c r="T27" s="29">
        <v>547.47199999999998</v>
      </c>
      <c r="U27" s="29">
        <v>1012.1130000000001</v>
      </c>
      <c r="V27" s="66">
        <v>1280.7760000000001</v>
      </c>
      <c r="W27" s="26">
        <v>1361.2619999999999</v>
      </c>
      <c r="X27" s="26">
        <v>1332.7360000000001</v>
      </c>
      <c r="Y27" s="26">
        <v>1516.88</v>
      </c>
      <c r="Z27" s="26">
        <v>1196.6189999999999</v>
      </c>
      <c r="AA27" s="26">
        <v>1199.915</v>
      </c>
      <c r="AB27" s="26">
        <v>1203.3789999999999</v>
      </c>
      <c r="AC27" s="26">
        <v>1351.184</v>
      </c>
      <c r="AH27" s="71"/>
      <c r="AI27" s="71"/>
      <c r="AJ27" s="71"/>
      <c r="AK27" s="71"/>
      <c r="AL27" s="71"/>
      <c r="AM27" s="71"/>
      <c r="AN27" s="71"/>
      <c r="AO27" s="71"/>
      <c r="AP27" s="71"/>
    </row>
    <row r="28" spans="1:42">
      <c r="A28" s="7" t="s">
        <v>22</v>
      </c>
      <c r="B28" s="7"/>
      <c r="C28" s="7" t="s">
        <v>129</v>
      </c>
      <c r="D28" s="7"/>
      <c r="E28" s="63">
        <v>982.54278575534568</v>
      </c>
      <c r="F28" s="29">
        <v>459.80956283686493</v>
      </c>
      <c r="G28" s="29">
        <v>595.60560270004157</v>
      </c>
      <c r="H28" s="29">
        <v>530.02259520435291</v>
      </c>
      <c r="I28" s="26">
        <v>537.82420134205267</v>
      </c>
      <c r="J28" s="26">
        <v>470.50102162196009</v>
      </c>
      <c r="K28" s="26">
        <v>426.53428267340536</v>
      </c>
      <c r="L28" s="26">
        <v>420.85417840535916</v>
      </c>
      <c r="M28" s="26">
        <v>140.00489467902858</v>
      </c>
      <c r="N28" s="26">
        <v>136.47048110141662</v>
      </c>
      <c r="O28" s="26">
        <v>231.89111046607587</v>
      </c>
      <c r="P28" s="26">
        <v>213.39804554328092</v>
      </c>
      <c r="Q28" s="26">
        <v>163.92621555938783</v>
      </c>
      <c r="R28" s="29">
        <v>252.249</v>
      </c>
      <c r="S28" s="29">
        <v>268.108</v>
      </c>
      <c r="T28" s="29">
        <v>362.351</v>
      </c>
      <c r="U28" s="29">
        <v>542.05700000000002</v>
      </c>
      <c r="V28" s="66">
        <v>516.61</v>
      </c>
      <c r="W28" s="26">
        <v>464.00400000000002</v>
      </c>
      <c r="X28" s="26">
        <v>366.375</v>
      </c>
      <c r="Y28" s="26">
        <v>397.32900000000001</v>
      </c>
      <c r="Z28" s="26">
        <v>216.27199999999999</v>
      </c>
      <c r="AA28" s="26">
        <v>514.24699999999996</v>
      </c>
      <c r="AB28" s="26">
        <v>659.93600000000004</v>
      </c>
      <c r="AC28" s="26">
        <v>888.95100000000002</v>
      </c>
      <c r="AH28" s="71"/>
      <c r="AI28" s="71"/>
      <c r="AJ28" s="71"/>
      <c r="AK28" s="71"/>
      <c r="AL28" s="71"/>
      <c r="AM28" s="71"/>
      <c r="AN28" s="71"/>
      <c r="AO28" s="71"/>
      <c r="AP28" s="71"/>
    </row>
    <row r="29" spans="1:42">
      <c r="A29" s="65" t="s">
        <v>41</v>
      </c>
      <c r="B29" s="38"/>
      <c r="C29" s="65" t="s">
        <v>147</v>
      </c>
      <c r="D29" s="38"/>
      <c r="E29" s="45">
        <v>5321.7426195639173</v>
      </c>
      <c r="F29" s="45">
        <v>5014.0124415911114</v>
      </c>
      <c r="G29" s="45">
        <v>3970.8695454209146</v>
      </c>
      <c r="H29" s="45">
        <v>4285.844986653462</v>
      </c>
      <c r="I29" s="45">
        <v>5188.3241984963088</v>
      </c>
      <c r="J29" s="45">
        <v>5551.4880393395606</v>
      </c>
      <c r="K29" s="45">
        <v>5128.9947126083516</v>
      </c>
      <c r="L29" s="45">
        <v>5250.5378455444197</v>
      </c>
      <c r="M29" s="45">
        <v>5031.015759728175</v>
      </c>
      <c r="N29" s="45">
        <v>5700.7088747360576</v>
      </c>
      <c r="O29" s="45">
        <v>4673.3442040739665</v>
      </c>
      <c r="P29" s="45">
        <v>5598.8099100175868</v>
      </c>
      <c r="Q29" s="45">
        <v>6463.1433514891778</v>
      </c>
      <c r="R29" s="45">
        <v>4401.2759999999998</v>
      </c>
      <c r="S29" s="45">
        <f t="shared" ref="S29:W29" si="2">S30+S31+S36+S37+S38+S39+S40+S41+S42</f>
        <v>4479.3119999999999</v>
      </c>
      <c r="T29" s="45">
        <f t="shared" si="2"/>
        <v>5485.8519999999999</v>
      </c>
      <c r="U29" s="45">
        <f t="shared" si="2"/>
        <v>6812.6849999999995</v>
      </c>
      <c r="V29" s="45">
        <f t="shared" si="2"/>
        <v>8900.6010000000006</v>
      </c>
      <c r="W29" s="45">
        <f t="shared" si="2"/>
        <v>6767.8790000000008</v>
      </c>
      <c r="X29" s="45">
        <f>X30+X31+X36+X37+X38+X39+X40+X41+X42</f>
        <v>7997.8360000000002</v>
      </c>
      <c r="Y29" s="45">
        <v>8481.2710000000006</v>
      </c>
      <c r="Z29" s="45">
        <v>4231.4340000000002</v>
      </c>
      <c r="AA29" s="45">
        <v>4706.4139999999998</v>
      </c>
      <c r="AB29" s="45">
        <v>5404.6509999999998</v>
      </c>
      <c r="AC29" s="45">
        <v>6278.4620000000004</v>
      </c>
      <c r="AH29" s="71"/>
      <c r="AI29" s="71"/>
      <c r="AJ29" s="71"/>
      <c r="AK29" s="71"/>
      <c r="AL29" s="71"/>
      <c r="AM29" s="71"/>
      <c r="AN29" s="71"/>
      <c r="AO29" s="71"/>
      <c r="AP29" s="71"/>
    </row>
    <row r="30" spans="1:42">
      <c r="A30" s="11" t="s">
        <v>24</v>
      </c>
      <c r="B30" s="11"/>
      <c r="C30" s="11" t="s">
        <v>131</v>
      </c>
      <c r="D30" s="11"/>
      <c r="E30" s="29">
        <v>0</v>
      </c>
      <c r="F30" s="29">
        <v>0</v>
      </c>
      <c r="G30" s="29">
        <v>0.10671538579746273</v>
      </c>
      <c r="H30" s="29">
        <v>0.10386964217619706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0.45300000000000001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H30" s="71"/>
      <c r="AI30" s="71"/>
      <c r="AJ30" s="71"/>
      <c r="AK30" s="71"/>
      <c r="AL30" s="71"/>
      <c r="AM30" s="71"/>
      <c r="AN30" s="71"/>
      <c r="AO30" s="71"/>
      <c r="AP30" s="71"/>
    </row>
    <row r="31" spans="1:42">
      <c r="A31" s="7" t="s">
        <v>25</v>
      </c>
      <c r="B31" s="7"/>
      <c r="C31" s="7" t="s">
        <v>132</v>
      </c>
      <c r="D31" s="7"/>
      <c r="E31" s="29">
        <v>141.44057233595711</v>
      </c>
      <c r="F31" s="29">
        <v>1038.0703581652922</v>
      </c>
      <c r="G31" s="29">
        <v>89.02482057586468</v>
      </c>
      <c r="H31" s="29">
        <v>80.491858327499557</v>
      </c>
      <c r="I31" s="26">
        <v>73.455757223920187</v>
      </c>
      <c r="J31" s="26">
        <v>57.640537048736213</v>
      </c>
      <c r="K31" s="26">
        <v>62.290482125884324</v>
      </c>
      <c r="L31" s="26">
        <v>50.923159230738591</v>
      </c>
      <c r="M31" s="26">
        <v>38.485836733996962</v>
      </c>
      <c r="N31" s="26">
        <v>27.048793120130224</v>
      </c>
      <c r="O31" s="26">
        <v>19.594367704224794</v>
      </c>
      <c r="P31" s="26">
        <v>21.2890080306885</v>
      </c>
      <c r="Q31" s="26">
        <v>21.2890080306885</v>
      </c>
      <c r="R31" s="26">
        <f>R32+R33+R34+R35</f>
        <v>21.288</v>
      </c>
      <c r="S31" s="26">
        <v>21.288</v>
      </c>
      <c r="T31" s="26">
        <v>20.268000000000001</v>
      </c>
      <c r="U31" s="26">
        <f>U32+U33+U34+U35</f>
        <v>20.268000000000001</v>
      </c>
      <c r="V31" s="27">
        <f>V32+V33+V34+V35</f>
        <v>20.268000000000001</v>
      </c>
      <c r="W31" s="27">
        <f>W32+W33+W34+W35</f>
        <v>20.268000000000001</v>
      </c>
      <c r="X31" s="27">
        <f>X32+X33+X34+X35</f>
        <v>200</v>
      </c>
      <c r="Y31" s="27">
        <v>0</v>
      </c>
      <c r="Z31" s="27">
        <v>0</v>
      </c>
      <c r="AA31" s="27">
        <v>0</v>
      </c>
      <c r="AB31" s="27">
        <v>1.3260000000000001</v>
      </c>
      <c r="AC31" s="27">
        <v>0</v>
      </c>
      <c r="AH31" s="71"/>
      <c r="AI31" s="71"/>
      <c r="AJ31" s="71"/>
      <c r="AK31" s="71"/>
      <c r="AL31" s="71"/>
      <c r="AM31" s="71"/>
      <c r="AN31" s="71"/>
      <c r="AO31" s="71"/>
      <c r="AP31" s="71"/>
    </row>
    <row r="32" spans="1:42" s="2" customFormat="1">
      <c r="A32" s="124"/>
      <c r="B32" s="8" t="s">
        <v>26</v>
      </c>
      <c r="C32" s="124"/>
      <c r="D32" s="8" t="s">
        <v>114</v>
      </c>
      <c r="E32" s="30">
        <v>133.62473748015094</v>
      </c>
      <c r="F32" s="30">
        <v>92.742784617048287</v>
      </c>
      <c r="G32" s="30">
        <v>83.471351898964727</v>
      </c>
      <c r="H32" s="30">
        <v>76.095184432644089</v>
      </c>
      <c r="I32" s="26">
        <v>70.234375444647441</v>
      </c>
      <c r="J32" s="26">
        <v>55.611521846773783</v>
      </c>
      <c r="K32" s="26">
        <v>61.472330834770439</v>
      </c>
      <c r="L32" s="26">
        <v>50.923159230738591</v>
      </c>
      <c r="M32" s="26">
        <v>38.485836733996962</v>
      </c>
      <c r="N32" s="26">
        <v>27.048793120130224</v>
      </c>
      <c r="O32" s="26">
        <v>19.594367704224794</v>
      </c>
      <c r="P32" s="26">
        <v>21.2890080306885</v>
      </c>
      <c r="Q32" s="26">
        <v>21.2890080306885</v>
      </c>
      <c r="R32" s="26">
        <v>21.288</v>
      </c>
      <c r="S32" s="26">
        <v>21.288</v>
      </c>
      <c r="T32" s="26">
        <v>20.268000000000001</v>
      </c>
      <c r="U32" s="26">
        <v>20.268000000000001</v>
      </c>
      <c r="V32" s="27">
        <v>20.268000000000001</v>
      </c>
      <c r="W32" s="27">
        <v>20.268000000000001</v>
      </c>
      <c r="X32" s="27">
        <v>200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1"/>
      <c r="AE32" s="1"/>
      <c r="AF32" s="1"/>
      <c r="AG32" s="1"/>
      <c r="AH32" s="71"/>
      <c r="AI32" s="71"/>
      <c r="AJ32" s="71"/>
      <c r="AK32" s="71"/>
      <c r="AL32" s="71"/>
      <c r="AM32" s="71"/>
      <c r="AN32" s="71"/>
      <c r="AO32" s="71"/>
      <c r="AP32" s="71"/>
    </row>
    <row r="33" spans="1:42" s="2" customFormat="1">
      <c r="A33" s="125"/>
      <c r="B33" s="9" t="s">
        <v>27</v>
      </c>
      <c r="C33" s="125"/>
      <c r="D33" s="9" t="s">
        <v>133</v>
      </c>
      <c r="E33" s="30">
        <v>7.8158348558061714</v>
      </c>
      <c r="F33" s="30">
        <v>6.6931889972168621</v>
      </c>
      <c r="G33" s="30">
        <v>5.5534686768999606</v>
      </c>
      <c r="H33" s="30">
        <v>4.3966738948554642</v>
      </c>
      <c r="I33" s="26">
        <v>3.2213817792727415</v>
      </c>
      <c r="J33" s="26">
        <v>2.0290152019624248</v>
      </c>
      <c r="K33" s="26">
        <v>0.81815129111388096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1"/>
      <c r="AE33" s="1"/>
      <c r="AF33" s="1"/>
      <c r="AG33" s="1"/>
      <c r="AH33" s="71"/>
      <c r="AI33" s="71"/>
      <c r="AJ33" s="71"/>
      <c r="AK33" s="71"/>
      <c r="AL33" s="71"/>
      <c r="AM33" s="71"/>
      <c r="AN33" s="71"/>
      <c r="AO33" s="71"/>
      <c r="AP33" s="71"/>
    </row>
    <row r="34" spans="1:42" s="2" customFormat="1">
      <c r="A34" s="125"/>
      <c r="B34" s="9" t="s">
        <v>28</v>
      </c>
      <c r="C34" s="125"/>
      <c r="D34" s="9" t="s">
        <v>134</v>
      </c>
      <c r="E34" s="30">
        <v>0</v>
      </c>
      <c r="F34" s="30">
        <v>0</v>
      </c>
      <c r="G34" s="30">
        <v>0</v>
      </c>
      <c r="H34" s="30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1"/>
      <c r="AE34" s="1"/>
      <c r="AF34" s="1"/>
      <c r="AG34" s="1"/>
      <c r="AH34" s="71"/>
      <c r="AI34" s="71"/>
      <c r="AJ34" s="71"/>
      <c r="AK34" s="71"/>
      <c r="AL34" s="71"/>
      <c r="AM34" s="71"/>
      <c r="AN34" s="71"/>
      <c r="AO34" s="71"/>
      <c r="AP34" s="71"/>
    </row>
    <row r="35" spans="1:42">
      <c r="A35" s="126"/>
      <c r="B35" s="9" t="s">
        <v>29</v>
      </c>
      <c r="C35" s="126"/>
      <c r="D35" s="9" t="s">
        <v>135</v>
      </c>
      <c r="E35" s="30">
        <v>0</v>
      </c>
      <c r="F35" s="30">
        <v>938.6343845510271</v>
      </c>
      <c r="G35" s="30">
        <v>0</v>
      </c>
      <c r="H35" s="30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1.3260000000000001</v>
      </c>
      <c r="AC35" s="27">
        <v>0</v>
      </c>
      <c r="AH35" s="71"/>
      <c r="AI35" s="71"/>
      <c r="AJ35" s="71"/>
      <c r="AK35" s="71"/>
      <c r="AL35" s="71"/>
      <c r="AM35" s="71"/>
      <c r="AN35" s="71"/>
      <c r="AO35" s="71"/>
      <c r="AP35" s="71"/>
    </row>
    <row r="36" spans="1:42">
      <c r="A36" s="7" t="s">
        <v>30</v>
      </c>
      <c r="B36" s="7"/>
      <c r="C36" s="7" t="s">
        <v>136</v>
      </c>
      <c r="D36" s="7"/>
      <c r="E36" s="29">
        <v>0</v>
      </c>
      <c r="F36" s="29">
        <v>0</v>
      </c>
      <c r="G36" s="29">
        <v>0</v>
      </c>
      <c r="H36" s="29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H36" s="71"/>
      <c r="AI36" s="71"/>
      <c r="AJ36" s="71"/>
      <c r="AK36" s="71"/>
      <c r="AL36" s="71"/>
      <c r="AM36" s="71"/>
      <c r="AN36" s="71"/>
      <c r="AO36" s="71"/>
      <c r="AP36" s="71"/>
    </row>
    <row r="37" spans="1:42">
      <c r="A37" s="7" t="s">
        <v>17</v>
      </c>
      <c r="B37" s="7"/>
      <c r="C37" s="7" t="s">
        <v>124</v>
      </c>
      <c r="D37" s="7"/>
      <c r="E37" s="29">
        <v>0</v>
      </c>
      <c r="F37" s="29">
        <v>0</v>
      </c>
      <c r="G37" s="29">
        <v>0</v>
      </c>
      <c r="H37" s="29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0.94899999999999995</v>
      </c>
      <c r="AC37" s="27">
        <v>0</v>
      </c>
      <c r="AH37" s="71"/>
      <c r="AI37" s="71"/>
      <c r="AJ37" s="71"/>
      <c r="AK37" s="71"/>
      <c r="AL37" s="71"/>
      <c r="AM37" s="71"/>
      <c r="AN37" s="71"/>
      <c r="AO37" s="71"/>
      <c r="AP37" s="71"/>
    </row>
    <row r="38" spans="1:42">
      <c r="A38" s="7" t="s">
        <v>31</v>
      </c>
      <c r="B38" s="7"/>
      <c r="C38" s="7" t="s">
        <v>137</v>
      </c>
      <c r="D38" s="7"/>
      <c r="E38" s="29">
        <v>108.12118314636798</v>
      </c>
      <c r="F38" s="29">
        <v>105.82182230038532</v>
      </c>
      <c r="G38" s="29">
        <v>120.35076635875721</v>
      </c>
      <c r="H38" s="29">
        <v>53.948184700143997</v>
      </c>
      <c r="I38" s="29">
        <v>167.08499097899272</v>
      </c>
      <c r="J38" s="29">
        <v>133.20641316782488</v>
      </c>
      <c r="K38" s="26">
        <v>217.17007871326854</v>
      </c>
      <c r="L38" s="26">
        <v>127.40821053949608</v>
      </c>
      <c r="M38" s="26">
        <v>267.66779927262792</v>
      </c>
      <c r="N38" s="26">
        <v>260.71564760587592</v>
      </c>
      <c r="O38" s="26">
        <v>146.30537105651078</v>
      </c>
      <c r="P38" s="26">
        <v>414.70168069618273</v>
      </c>
      <c r="Q38" s="26">
        <v>281.91643758430519</v>
      </c>
      <c r="R38" s="26">
        <v>371.798</v>
      </c>
      <c r="S38" s="26">
        <v>311.214</v>
      </c>
      <c r="T38" s="26">
        <v>220.28800000000001</v>
      </c>
      <c r="U38" s="26">
        <v>268.06</v>
      </c>
      <c r="V38" s="27">
        <v>325.19200000000001</v>
      </c>
      <c r="W38" s="27">
        <v>447.63799999999998</v>
      </c>
      <c r="X38" s="27">
        <v>566.03399999999999</v>
      </c>
      <c r="Y38" s="27">
        <v>576.94299999999998</v>
      </c>
      <c r="Z38" s="27">
        <v>566.68100000000004</v>
      </c>
      <c r="AA38" s="27">
        <v>374.88799999999998</v>
      </c>
      <c r="AB38" s="27">
        <v>339.67200000000003</v>
      </c>
      <c r="AC38" s="27">
        <v>326.29599999999999</v>
      </c>
      <c r="AH38" s="71"/>
      <c r="AI38" s="71"/>
      <c r="AJ38" s="71"/>
      <c r="AK38" s="71"/>
      <c r="AL38" s="71"/>
      <c r="AM38" s="71"/>
      <c r="AN38" s="71"/>
      <c r="AO38" s="71"/>
      <c r="AP38" s="71"/>
    </row>
    <row r="39" spans="1:42">
      <c r="A39" s="7" t="s">
        <v>32</v>
      </c>
      <c r="B39" s="7"/>
      <c r="C39" s="7" t="s">
        <v>138</v>
      </c>
      <c r="D39" s="7"/>
      <c r="E39" s="29">
        <v>106.67127677133311</v>
      </c>
      <c r="F39" s="29">
        <v>98.633473913068215</v>
      </c>
      <c r="G39" s="29">
        <v>100.2313589564089</v>
      </c>
      <c r="H39" s="29">
        <v>78.677696768942695</v>
      </c>
      <c r="I39" s="29">
        <v>259.18748328125622</v>
      </c>
      <c r="J39" s="29">
        <v>169.29613377271616</v>
      </c>
      <c r="K39" s="29">
        <v>195.09279969948946</v>
      </c>
      <c r="L39" s="29">
        <v>96.826426713564516</v>
      </c>
      <c r="M39" s="29">
        <v>193.65285342712903</v>
      </c>
      <c r="N39" s="29">
        <v>57.481175405945336</v>
      </c>
      <c r="O39" s="29">
        <v>224.53486320510413</v>
      </c>
      <c r="P39" s="29">
        <v>193.06663024114829</v>
      </c>
      <c r="Q39" s="29">
        <v>75.625636735135259</v>
      </c>
      <c r="R39" s="29">
        <v>84.75</v>
      </c>
      <c r="S39" s="29">
        <v>92.206000000000003</v>
      </c>
      <c r="T39" s="29">
        <v>96.67</v>
      </c>
      <c r="U39" s="29">
        <v>100.872</v>
      </c>
      <c r="V39" s="27">
        <v>114.61</v>
      </c>
      <c r="W39" s="27">
        <v>359.89299999999997</v>
      </c>
      <c r="X39" s="27">
        <v>482.83300000000003</v>
      </c>
      <c r="Y39" s="27">
        <v>371.54500000000002</v>
      </c>
      <c r="Z39" s="27">
        <v>126.276</v>
      </c>
      <c r="AA39" s="27">
        <v>108.79</v>
      </c>
      <c r="AB39" s="27">
        <v>84.778000000000006</v>
      </c>
      <c r="AC39" s="27">
        <v>112.30200000000001</v>
      </c>
      <c r="AH39" s="71"/>
      <c r="AI39" s="71"/>
      <c r="AJ39" s="71"/>
      <c r="AK39" s="71"/>
      <c r="AL39" s="71"/>
      <c r="AM39" s="71"/>
      <c r="AN39" s="71"/>
      <c r="AO39" s="71"/>
      <c r="AP39" s="71"/>
    </row>
    <row r="40" spans="1:42">
      <c r="A40" s="7" t="s">
        <v>29</v>
      </c>
      <c r="B40" s="7"/>
      <c r="C40" s="7" t="s">
        <v>135</v>
      </c>
      <c r="D40" s="7"/>
      <c r="E40" s="29">
        <v>201.56117495062634</v>
      </c>
      <c r="F40" s="29">
        <v>199.07968651288266</v>
      </c>
      <c r="G40" s="29">
        <v>109.27655505660184</v>
      </c>
      <c r="H40" s="29">
        <v>133.63896619825726</v>
      </c>
      <c r="I40" s="26">
        <v>157.64850513087578</v>
      </c>
      <c r="J40" s="26">
        <v>1907.3866967177194</v>
      </c>
      <c r="K40" s="26">
        <v>171.38348671891453</v>
      </c>
      <c r="L40" s="26">
        <v>124.55677543098787</v>
      </c>
      <c r="M40" s="26">
        <v>128.29039106208845</v>
      </c>
      <c r="N40" s="26">
        <v>2154.6263254050914</v>
      </c>
      <c r="O40" s="26">
        <v>88.925219549120385</v>
      </c>
      <c r="P40" s="26">
        <v>62.677503258376447</v>
      </c>
      <c r="Q40" s="26">
        <v>51.516496775772481</v>
      </c>
      <c r="R40" s="26">
        <v>387.69600000000003</v>
      </c>
      <c r="S40" s="26">
        <v>74.855000000000004</v>
      </c>
      <c r="T40" s="26">
        <v>427.54399999999998</v>
      </c>
      <c r="U40" s="26">
        <v>86.992000000000004</v>
      </c>
      <c r="V40" s="27">
        <v>3470.8130000000001</v>
      </c>
      <c r="W40" s="27">
        <v>150.27799999999999</v>
      </c>
      <c r="X40" s="27">
        <v>72.117000000000004</v>
      </c>
      <c r="Y40" s="27">
        <v>83.769000000000005</v>
      </c>
      <c r="Z40" s="27">
        <v>117.992</v>
      </c>
      <c r="AA40" s="27">
        <v>116.286</v>
      </c>
      <c r="AB40" s="27">
        <v>106.598</v>
      </c>
      <c r="AC40" s="27">
        <v>108.907</v>
      </c>
      <c r="AH40" s="71"/>
      <c r="AI40" s="71"/>
      <c r="AJ40" s="71"/>
      <c r="AK40" s="71"/>
      <c r="AL40" s="71"/>
      <c r="AM40" s="71"/>
      <c r="AN40" s="71"/>
      <c r="AO40" s="71"/>
      <c r="AP40" s="71"/>
    </row>
    <row r="41" spans="1:42">
      <c r="A41" s="7" t="s">
        <v>33</v>
      </c>
      <c r="B41" s="7"/>
      <c r="C41" s="7" t="s">
        <v>139</v>
      </c>
      <c r="D41" s="7"/>
      <c r="E41" s="29">
        <v>61.15503042099931</v>
      </c>
      <c r="F41" s="29">
        <v>79.655209702847458</v>
      </c>
      <c r="G41" s="29">
        <v>79.655209702847458</v>
      </c>
      <c r="H41" s="29">
        <v>79.655209702847458</v>
      </c>
      <c r="I41" s="26">
        <v>79.655209702847458</v>
      </c>
      <c r="J41" s="26">
        <v>79.655209702847458</v>
      </c>
      <c r="K41" s="26">
        <v>79.655209702847458</v>
      </c>
      <c r="L41" s="26">
        <v>79.655209702847458</v>
      </c>
      <c r="M41" s="26">
        <v>79.655209702847458</v>
      </c>
      <c r="N41" s="26">
        <v>37.70894872539143</v>
      </c>
      <c r="O41" s="26">
        <v>37.70894872539143</v>
      </c>
      <c r="P41" s="26">
        <v>37.70894872539143</v>
      </c>
      <c r="Q41" s="26">
        <v>37.70894872539143</v>
      </c>
      <c r="R41" s="26">
        <v>37.709000000000003</v>
      </c>
      <c r="S41" s="26">
        <v>37.709000000000003</v>
      </c>
      <c r="T41" s="26">
        <v>37.709000000000003</v>
      </c>
      <c r="U41" s="26">
        <v>37.709000000000003</v>
      </c>
      <c r="V41" s="27">
        <v>37.709000000000003</v>
      </c>
      <c r="W41" s="27">
        <v>37.709000000000003</v>
      </c>
      <c r="X41" s="27">
        <v>37.709000000000003</v>
      </c>
      <c r="Y41" s="27">
        <v>18.5</v>
      </c>
      <c r="Z41" s="27">
        <v>18.5</v>
      </c>
      <c r="AA41" s="27">
        <v>18.5</v>
      </c>
      <c r="AB41" s="27">
        <v>18.5</v>
      </c>
      <c r="AC41" s="27">
        <v>0</v>
      </c>
      <c r="AH41" s="71"/>
      <c r="AI41" s="71"/>
      <c r="AJ41" s="71"/>
      <c r="AK41" s="71"/>
      <c r="AL41" s="71"/>
      <c r="AM41" s="71"/>
      <c r="AN41" s="71"/>
      <c r="AO41" s="71"/>
      <c r="AP41" s="71"/>
    </row>
    <row r="42" spans="1:42">
      <c r="A42" s="34" t="s">
        <v>34</v>
      </c>
      <c r="B42" s="35"/>
      <c r="C42" s="34" t="s">
        <v>140</v>
      </c>
      <c r="D42" s="35"/>
      <c r="E42" s="29">
        <v>4702.7933819386335</v>
      </c>
      <c r="F42" s="29">
        <v>3492.7518909966361</v>
      </c>
      <c r="G42" s="29">
        <v>3472.2241193846367</v>
      </c>
      <c r="H42" s="29">
        <v>3859.3292013135951</v>
      </c>
      <c r="I42" s="26">
        <v>4451.2922521784167</v>
      </c>
      <c r="J42" s="26">
        <v>3204.3030489297162</v>
      </c>
      <c r="K42" s="26">
        <v>4403.4026556479475</v>
      </c>
      <c r="L42" s="26">
        <v>4771.1680639267843</v>
      </c>
      <c r="M42" s="26">
        <v>4323.263669529485</v>
      </c>
      <c r="N42" s="26">
        <v>3163.1279844736232</v>
      </c>
      <c r="O42" s="26">
        <v>4156.2754338336154</v>
      </c>
      <c r="P42" s="26">
        <v>4869.3661390657999</v>
      </c>
      <c r="Q42" s="26">
        <v>5995.0868236378847</v>
      </c>
      <c r="R42" s="26">
        <f>R43+R44+R45+R46+R47+R48</f>
        <v>3498.0349999999999</v>
      </c>
      <c r="S42" s="26">
        <v>3942.04</v>
      </c>
      <c r="T42" s="26">
        <f>T43+T44+T45+T46+T47+T48</f>
        <v>4683.3729999999996</v>
      </c>
      <c r="U42" s="26">
        <f>U43+U44+U45+U46+U47+U48</f>
        <v>6298.7839999999997</v>
      </c>
      <c r="V42" s="27">
        <f>V43+V44+V45+V46+V47+V48</f>
        <v>4932.009</v>
      </c>
      <c r="W42" s="27">
        <f>W43+W44+W45+W46+W47+W48</f>
        <v>5751.64</v>
      </c>
      <c r="X42" s="27">
        <f>X43+X44+X45+X46+X47+X48</f>
        <v>6639.143</v>
      </c>
      <c r="Y42" s="27">
        <v>7430.5140000000001</v>
      </c>
      <c r="Z42" s="27">
        <v>3401.9850000000001</v>
      </c>
      <c r="AA42" s="27">
        <v>4087.95</v>
      </c>
      <c r="AB42" s="27">
        <v>4852.8280000000004</v>
      </c>
      <c r="AC42" s="27">
        <v>5730.9570000000003</v>
      </c>
      <c r="AH42" s="71"/>
      <c r="AI42" s="71"/>
      <c r="AJ42" s="71"/>
      <c r="AK42" s="71"/>
      <c r="AL42" s="71"/>
      <c r="AM42" s="71"/>
      <c r="AN42" s="71"/>
      <c r="AO42" s="71"/>
      <c r="AP42" s="71"/>
    </row>
    <row r="43" spans="1:42">
      <c r="A43" s="115"/>
      <c r="B43" s="12" t="s">
        <v>35</v>
      </c>
      <c r="C43" s="115"/>
      <c r="D43" s="12" t="s">
        <v>141</v>
      </c>
      <c r="E43" s="29">
        <v>4225.8737855789095</v>
      </c>
      <c r="F43" s="29">
        <v>3797.0173761105516</v>
      </c>
      <c r="G43" s="29">
        <v>3910.8471209611789</v>
      </c>
      <c r="H43" s="29">
        <v>3981.9907114928205</v>
      </c>
      <c r="I43" s="26">
        <v>3981.9907114928205</v>
      </c>
      <c r="J43" s="26">
        <v>3981.9907114928205</v>
      </c>
      <c r="K43" s="26">
        <v>4864.1712340851791</v>
      </c>
      <c r="L43" s="26">
        <v>4921.0861065104928</v>
      </c>
      <c r="M43" s="26">
        <v>4219.6103038685042</v>
      </c>
      <c r="N43" s="26">
        <v>4080.8803023318028</v>
      </c>
      <c r="O43" s="26">
        <v>4152.0238928634444</v>
      </c>
      <c r="P43" s="26">
        <v>4152.0238928634444</v>
      </c>
      <c r="Q43" s="26">
        <v>4152.0238928634444</v>
      </c>
      <c r="R43" s="26">
        <v>4223.165</v>
      </c>
      <c r="S43" s="26">
        <v>4223.1620000000003</v>
      </c>
      <c r="T43" s="26">
        <v>4223.1620000000003</v>
      </c>
      <c r="U43" s="26">
        <v>4366.8990000000003</v>
      </c>
      <c r="V43" s="27">
        <v>4374.5990000000002</v>
      </c>
      <c r="W43" s="27">
        <v>3530.4380000000001</v>
      </c>
      <c r="X43" s="27">
        <v>3327.1909999999998</v>
      </c>
      <c r="Y43" s="27">
        <v>3327.1909999999998</v>
      </c>
      <c r="Z43" s="27">
        <v>3957.1909999999998</v>
      </c>
      <c r="AA43" s="27">
        <v>3957.1909999999998</v>
      </c>
      <c r="AB43" s="27">
        <v>3957.1909999999998</v>
      </c>
      <c r="AC43" s="27">
        <v>3957.1909999999998</v>
      </c>
      <c r="AH43" s="71"/>
      <c r="AI43" s="71"/>
      <c r="AJ43" s="71"/>
      <c r="AK43" s="71"/>
      <c r="AL43" s="71"/>
      <c r="AM43" s="71"/>
      <c r="AN43" s="71"/>
      <c r="AO43" s="71"/>
      <c r="AP43" s="71"/>
    </row>
    <row r="44" spans="1:42">
      <c r="A44" s="116"/>
      <c r="B44" s="12" t="s">
        <v>36</v>
      </c>
      <c r="C44" s="116"/>
      <c r="D44" s="12" t="s">
        <v>142</v>
      </c>
      <c r="E44" s="29">
        <v>0</v>
      </c>
      <c r="F44" s="29">
        <v>0</v>
      </c>
      <c r="G44" s="29">
        <v>0</v>
      </c>
      <c r="H44" s="29">
        <v>0</v>
      </c>
      <c r="I44" s="26">
        <v>0</v>
      </c>
      <c r="J44" s="26">
        <v>0</v>
      </c>
      <c r="K44" s="26">
        <v>0</v>
      </c>
      <c r="L44" s="26">
        <v>42.686154318985096</v>
      </c>
      <c r="M44" s="26">
        <v>42.686154318985096</v>
      </c>
      <c r="N44" s="26">
        <v>42.686154318985096</v>
      </c>
      <c r="O44" s="26">
        <v>42.686154318985096</v>
      </c>
      <c r="P44" s="26">
        <v>42.686154318985096</v>
      </c>
      <c r="Q44" s="26">
        <v>42.686154318985096</v>
      </c>
      <c r="R44" s="26">
        <v>42.686</v>
      </c>
      <c r="S44" s="26">
        <v>42.686</v>
      </c>
      <c r="T44" s="26">
        <v>42.686</v>
      </c>
      <c r="U44" s="26">
        <v>42.686</v>
      </c>
      <c r="V44" s="27">
        <v>42.686</v>
      </c>
      <c r="W44" s="27">
        <v>42.686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H44" s="71"/>
      <c r="AI44" s="71"/>
      <c r="AJ44" s="71"/>
      <c r="AK44" s="71"/>
      <c r="AL44" s="71"/>
      <c r="AM44" s="71"/>
      <c r="AN44" s="71"/>
      <c r="AO44" s="71"/>
      <c r="AP44" s="71"/>
    </row>
    <row r="45" spans="1:42">
      <c r="A45" s="116"/>
      <c r="B45" s="12" t="s">
        <v>37</v>
      </c>
      <c r="C45" s="116"/>
      <c r="D45" s="12" t="s">
        <v>143</v>
      </c>
      <c r="E45" s="29">
        <v>0</v>
      </c>
      <c r="F45" s="29">
        <v>0</v>
      </c>
      <c r="G45" s="29">
        <v>0</v>
      </c>
      <c r="H45" s="29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H45" s="71"/>
      <c r="AI45" s="71"/>
      <c r="AJ45" s="71"/>
      <c r="AK45" s="71"/>
      <c r="AL45" s="71"/>
      <c r="AM45" s="71"/>
      <c r="AN45" s="71"/>
      <c r="AO45" s="71"/>
      <c r="AP45" s="71"/>
    </row>
    <row r="46" spans="1:42">
      <c r="A46" s="116"/>
      <c r="B46" s="12" t="s">
        <v>38</v>
      </c>
      <c r="C46" s="116"/>
      <c r="D46" s="12" t="s">
        <v>144</v>
      </c>
      <c r="E46" s="29">
        <v>0.14228718106328367</v>
      </c>
      <c r="F46" s="29">
        <v>0.14228718106328367</v>
      </c>
      <c r="G46" s="29">
        <v>0.14228718106328367</v>
      </c>
      <c r="H46" s="29">
        <v>0.14228718106328367</v>
      </c>
      <c r="I46" s="26">
        <v>0.14228718106328367</v>
      </c>
      <c r="J46" s="26">
        <v>0.14228718106328367</v>
      </c>
      <c r="K46" s="26">
        <v>0.14228718106328367</v>
      </c>
      <c r="L46" s="26">
        <v>0.14228718106328367</v>
      </c>
      <c r="M46" s="26">
        <v>0.14228718106328367</v>
      </c>
      <c r="N46" s="26">
        <v>0.14228718106328367</v>
      </c>
      <c r="O46" s="26">
        <v>0.14228718106328367</v>
      </c>
      <c r="P46" s="26">
        <v>0.14228718106328367</v>
      </c>
      <c r="Q46" s="26">
        <v>0.14228718106328367</v>
      </c>
      <c r="R46" s="26">
        <v>0.14399999999999999</v>
      </c>
      <c r="S46" s="26">
        <v>0.14699999999999999</v>
      </c>
      <c r="T46" s="26">
        <v>0.14699999999999999</v>
      </c>
      <c r="U46" s="26">
        <v>0.14699999999999999</v>
      </c>
      <c r="V46" s="27">
        <v>0.14699999999999999</v>
      </c>
      <c r="W46" s="27">
        <v>0.14699999999999999</v>
      </c>
      <c r="X46" s="27">
        <v>5.0000000000000001E-3</v>
      </c>
      <c r="Y46" s="27">
        <v>5.0000000000000001E-3</v>
      </c>
      <c r="Z46" s="27">
        <v>5.0000000000000001E-3</v>
      </c>
      <c r="AA46" s="27">
        <v>5.0000000000000001E-3</v>
      </c>
      <c r="AB46" s="27">
        <v>5.0000000000000001E-3</v>
      </c>
      <c r="AC46" s="27">
        <v>5.0000000000000001E-3</v>
      </c>
      <c r="AH46" s="71"/>
      <c r="AI46" s="71"/>
      <c r="AJ46" s="71"/>
      <c r="AK46" s="71"/>
      <c r="AL46" s="71"/>
      <c r="AM46" s="71"/>
      <c r="AN46" s="71"/>
      <c r="AO46" s="71"/>
      <c r="AP46" s="71"/>
    </row>
    <row r="47" spans="1:42">
      <c r="A47" s="116"/>
      <c r="B47" s="12" t="s">
        <v>39</v>
      </c>
      <c r="C47" s="116"/>
      <c r="D47" s="12" t="s">
        <v>145</v>
      </c>
      <c r="E47" s="29">
        <v>-259.81212400612407</v>
      </c>
      <c r="F47" s="29">
        <v>-851.38530799483215</v>
      </c>
      <c r="G47" s="29">
        <v>-851.38530799483215</v>
      </c>
      <c r="H47" s="29">
        <v>-851.38530799483215</v>
      </c>
      <c r="I47" s="29">
        <v>-851.38530799483215</v>
      </c>
      <c r="J47" s="29">
        <v>-1331.0567384363208</v>
      </c>
      <c r="K47" s="29">
        <v>-1508.1288666541457</v>
      </c>
      <c r="L47" s="29">
        <v>-1508.1274437823347</v>
      </c>
      <c r="M47" s="29">
        <v>-2045.2103289110478</v>
      </c>
      <c r="N47" s="29">
        <v>-1999.1334710673248</v>
      </c>
      <c r="O47" s="29">
        <v>-2176.9924473964293</v>
      </c>
      <c r="P47" s="29">
        <v>-2176.9924473964293</v>
      </c>
      <c r="Q47" s="29">
        <v>-2165.6436218348217</v>
      </c>
      <c r="R47" s="29">
        <v>-1623.308</v>
      </c>
      <c r="S47" s="29">
        <v>-1623.308</v>
      </c>
      <c r="T47" s="29">
        <v>-1623.308</v>
      </c>
      <c r="U47" s="29">
        <v>-1623.308</v>
      </c>
      <c r="V47" s="27">
        <v>-1153.6610000000001</v>
      </c>
      <c r="W47" s="27">
        <v>-1187.3579999999999</v>
      </c>
      <c r="X47" s="27">
        <v>-1300.183</v>
      </c>
      <c r="Y47" s="27">
        <v>-1300.182</v>
      </c>
      <c r="Z47" s="27">
        <v>-1289.8620000000001</v>
      </c>
      <c r="AA47" s="27">
        <v>-1289.8620000000001</v>
      </c>
      <c r="AB47" s="27">
        <v>-1289.8620000000001</v>
      </c>
      <c r="AC47" s="27">
        <v>-1289.8620000000001</v>
      </c>
      <c r="AH47" s="71"/>
      <c r="AI47" s="71"/>
      <c r="AJ47" s="71"/>
      <c r="AK47" s="71"/>
      <c r="AL47" s="71"/>
      <c r="AM47" s="71"/>
      <c r="AN47" s="71"/>
      <c r="AO47" s="71"/>
      <c r="AP47" s="71"/>
    </row>
    <row r="48" spans="1:42">
      <c r="A48" s="116"/>
      <c r="B48" s="13" t="s">
        <v>40</v>
      </c>
      <c r="C48" s="116"/>
      <c r="D48" s="13" t="s">
        <v>146</v>
      </c>
      <c r="E48" s="29">
        <v>736.58943318478555</v>
      </c>
      <c r="F48" s="29">
        <v>546.97753569985377</v>
      </c>
      <c r="G48" s="29">
        <v>412.62001923722687</v>
      </c>
      <c r="H48" s="29">
        <v>728.58151063454386</v>
      </c>
      <c r="I48" s="29">
        <v>1320.5445614993653</v>
      </c>
      <c r="J48" s="29">
        <v>553.22678869215315</v>
      </c>
      <c r="K48" s="29">
        <v>1047.2180010358506</v>
      </c>
      <c r="L48" s="29">
        <v>1315.3809596985789</v>
      </c>
      <c r="M48" s="29">
        <v>2106.0352530719806</v>
      </c>
      <c r="N48" s="29">
        <v>1038.5527117090967</v>
      </c>
      <c r="O48" s="29">
        <v>2138.4155468665517</v>
      </c>
      <c r="P48" s="29">
        <v>2851.5062520987358</v>
      </c>
      <c r="Q48" s="29">
        <v>3965.8781111092144</v>
      </c>
      <c r="R48" s="29">
        <v>855.34799999999996</v>
      </c>
      <c r="S48" s="29">
        <v>1299.3530000000001</v>
      </c>
      <c r="T48" s="29">
        <v>2040.6859999999999</v>
      </c>
      <c r="U48" s="29">
        <v>3512.36</v>
      </c>
      <c r="V48" s="27">
        <v>1668.2380000000001</v>
      </c>
      <c r="W48" s="27">
        <v>3365.7269999999999</v>
      </c>
      <c r="X48" s="27">
        <v>4612.13</v>
      </c>
      <c r="Y48" s="27">
        <v>5403.5</v>
      </c>
      <c r="Z48" s="27">
        <v>734.65099999999995</v>
      </c>
      <c r="AA48" s="27">
        <v>1420.616</v>
      </c>
      <c r="AB48" s="27">
        <v>2185.4940000000001</v>
      </c>
      <c r="AC48" s="27">
        <v>3063.623</v>
      </c>
      <c r="AH48" s="71"/>
      <c r="AI48" s="71"/>
      <c r="AJ48" s="71"/>
      <c r="AK48" s="71"/>
      <c r="AL48" s="71"/>
      <c r="AM48" s="71"/>
      <c r="AN48" s="71"/>
      <c r="AO48" s="71"/>
      <c r="AP48" s="71"/>
    </row>
    <row r="49" spans="1:42">
      <c r="A49" s="58" t="s">
        <v>95</v>
      </c>
      <c r="B49" s="39"/>
      <c r="C49" s="58" t="s">
        <v>150</v>
      </c>
      <c r="D49" s="39"/>
      <c r="E49" s="46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48"/>
      <c r="W49" s="48"/>
      <c r="X49" s="48"/>
      <c r="Y49" s="48"/>
      <c r="Z49" s="48"/>
      <c r="AA49" s="48"/>
      <c r="AB49" s="48"/>
      <c r="AC49" s="48"/>
      <c r="AH49" s="71"/>
      <c r="AI49" s="71"/>
      <c r="AJ49" s="71"/>
      <c r="AK49" s="71"/>
      <c r="AL49" s="71"/>
      <c r="AM49" s="71"/>
      <c r="AN49" s="71"/>
      <c r="AO49" s="71"/>
      <c r="AP49" s="71"/>
    </row>
    <row r="50" spans="1:42" ht="24" customHeight="1">
      <c r="A50" s="123" t="s">
        <v>96</v>
      </c>
      <c r="B50" s="123"/>
      <c r="C50" s="123" t="s">
        <v>149</v>
      </c>
      <c r="D50" s="123"/>
      <c r="E50" s="61">
        <v>4011.7970301819569</v>
      </c>
      <c r="F50" s="61">
        <v>1667.8391130386281</v>
      </c>
      <c r="G50" s="61">
        <v>1376.7992214045453</v>
      </c>
      <c r="H50" s="61">
        <v>1410.8841156282549</v>
      </c>
      <c r="I50" s="40">
        <v>1415.9666137358354</v>
      </c>
      <c r="J50" s="41">
        <v>1849.9496303379037</v>
      </c>
      <c r="K50" s="41">
        <v>2048.2538517139915</v>
      </c>
      <c r="L50" s="41">
        <v>1874.1171080415022</v>
      </c>
      <c r="M50" s="40">
        <v>2769.7025059618331</v>
      </c>
      <c r="N50" s="40">
        <v>3744.0595101906083</v>
      </c>
      <c r="O50" s="40">
        <v>4727.5641572899412</v>
      </c>
      <c r="P50" s="40">
        <v>4830.8561135110212</v>
      </c>
      <c r="Q50" s="40">
        <v>5142.1135907023863</v>
      </c>
      <c r="R50" s="40">
        <v>5709.951</v>
      </c>
      <c r="S50" s="40">
        <v>6739.7719999999999</v>
      </c>
      <c r="T50" s="40">
        <v>6471.1189999999997</v>
      </c>
      <c r="U50" s="40">
        <v>6514.87</v>
      </c>
      <c r="V50" s="40">
        <v>12401.82</v>
      </c>
      <c r="W50" s="40">
        <v>10954.53</v>
      </c>
      <c r="X50" s="40">
        <v>11075.65</v>
      </c>
      <c r="Y50" s="40">
        <v>11963.141</v>
      </c>
      <c r="Z50" s="40">
        <v>11632.762000000001</v>
      </c>
      <c r="AA50" s="40">
        <v>12227.723</v>
      </c>
      <c r="AB50" s="40">
        <v>13267.232</v>
      </c>
      <c r="AC50" s="40">
        <v>11556.32</v>
      </c>
      <c r="AH50" s="71"/>
      <c r="AI50" s="71"/>
      <c r="AJ50" s="71"/>
      <c r="AK50" s="71"/>
      <c r="AL50" s="71"/>
      <c r="AM50" s="71"/>
      <c r="AN50" s="71"/>
      <c r="AO50" s="71"/>
      <c r="AP50" s="71"/>
    </row>
    <row r="51" spans="1:42">
      <c r="B51" s="1" t="s">
        <v>90</v>
      </c>
      <c r="D51" s="1" t="s">
        <v>90</v>
      </c>
      <c r="AH51" s="71"/>
      <c r="AI51" s="71"/>
      <c r="AJ51" s="71"/>
      <c r="AK51" s="71"/>
      <c r="AL51" s="71"/>
      <c r="AM51" s="71"/>
      <c r="AN51" s="71"/>
      <c r="AO51" s="71"/>
      <c r="AP51" s="71"/>
    </row>
    <row r="52" spans="1:42">
      <c r="AH52" s="71"/>
      <c r="AI52" s="71"/>
      <c r="AJ52" s="71"/>
      <c r="AK52" s="71"/>
      <c r="AL52" s="71"/>
      <c r="AM52" s="71"/>
      <c r="AN52" s="71"/>
      <c r="AO52" s="71"/>
      <c r="AP52" s="71"/>
    </row>
    <row r="53" spans="1:42">
      <c r="AH53" s="71"/>
      <c r="AI53" s="71"/>
      <c r="AJ53" s="71"/>
      <c r="AK53" s="71"/>
      <c r="AL53" s="71"/>
      <c r="AM53" s="71"/>
      <c r="AN53" s="71"/>
      <c r="AO53" s="71"/>
      <c r="AP53" s="71"/>
    </row>
    <row r="54" spans="1:42">
      <c r="AH54" s="71"/>
      <c r="AI54" s="71"/>
      <c r="AJ54" s="71"/>
      <c r="AK54" s="71"/>
      <c r="AL54" s="71"/>
      <c r="AM54" s="71"/>
      <c r="AN54" s="71"/>
      <c r="AO54" s="71"/>
      <c r="AP54" s="71"/>
    </row>
    <row r="55" spans="1:42">
      <c r="AH55" s="71"/>
      <c r="AI55" s="71"/>
      <c r="AJ55" s="71"/>
      <c r="AK55" s="71"/>
      <c r="AL55" s="71"/>
      <c r="AM55" s="71"/>
      <c r="AN55" s="71"/>
      <c r="AO55" s="71"/>
      <c r="AP55" s="71"/>
    </row>
    <row r="56" spans="1:42">
      <c r="AH56" s="71"/>
      <c r="AI56" s="71"/>
      <c r="AJ56" s="71"/>
      <c r="AK56" s="71"/>
      <c r="AL56" s="71"/>
      <c r="AM56" s="71"/>
      <c r="AN56" s="71"/>
      <c r="AO56" s="71"/>
      <c r="AP56" s="71"/>
    </row>
    <row r="57" spans="1:42">
      <c r="AH57" s="71"/>
      <c r="AI57" s="71"/>
      <c r="AJ57" s="71"/>
      <c r="AK57" s="71"/>
      <c r="AL57" s="71"/>
      <c r="AM57" s="71"/>
      <c r="AN57" s="71"/>
      <c r="AO57" s="71"/>
      <c r="AP57" s="71"/>
    </row>
    <row r="58" spans="1:42">
      <c r="AH58" s="71"/>
      <c r="AI58" s="71"/>
      <c r="AJ58" s="71"/>
      <c r="AK58" s="71"/>
      <c r="AL58" s="71"/>
      <c r="AM58" s="71"/>
      <c r="AN58" s="71"/>
      <c r="AO58" s="71"/>
      <c r="AP58" s="71"/>
    </row>
    <row r="59" spans="1:42">
      <c r="AH59" s="71"/>
      <c r="AI59" s="71"/>
      <c r="AJ59" s="71"/>
      <c r="AK59" s="71"/>
      <c r="AL59" s="71"/>
      <c r="AM59" s="71"/>
      <c r="AN59" s="71"/>
      <c r="AO59" s="71"/>
      <c r="AP59" s="71"/>
    </row>
    <row r="60" spans="1:42">
      <c r="AH60" s="71"/>
      <c r="AI60" s="71"/>
      <c r="AJ60" s="71"/>
      <c r="AK60" s="71"/>
      <c r="AL60" s="71"/>
      <c r="AM60" s="71"/>
      <c r="AN60" s="71"/>
      <c r="AO60" s="71"/>
      <c r="AP60" s="71"/>
    </row>
    <row r="61" spans="1:42">
      <c r="AH61" s="71"/>
      <c r="AI61" s="71"/>
      <c r="AJ61" s="71"/>
      <c r="AK61" s="71"/>
      <c r="AL61" s="71"/>
      <c r="AM61" s="71"/>
      <c r="AN61" s="71"/>
      <c r="AO61" s="71"/>
      <c r="AP61" s="71"/>
    </row>
    <row r="62" spans="1:42">
      <c r="AH62" s="71"/>
      <c r="AI62" s="71"/>
      <c r="AJ62" s="71"/>
      <c r="AK62" s="71"/>
      <c r="AL62" s="71"/>
      <c r="AM62" s="71"/>
      <c r="AN62" s="71"/>
      <c r="AO62" s="71"/>
      <c r="AP62" s="71"/>
    </row>
    <row r="63" spans="1:42">
      <c r="AH63" s="71"/>
      <c r="AI63" s="71"/>
      <c r="AJ63" s="71"/>
      <c r="AK63" s="71"/>
      <c r="AL63" s="71"/>
      <c r="AM63" s="71"/>
      <c r="AN63" s="71"/>
      <c r="AO63" s="71"/>
      <c r="AP63" s="71"/>
    </row>
    <row r="64" spans="1:42">
      <c r="AH64" s="71"/>
      <c r="AI64" s="71"/>
      <c r="AJ64" s="71"/>
      <c r="AK64" s="71"/>
      <c r="AL64" s="71"/>
      <c r="AM64" s="71"/>
      <c r="AN64" s="71"/>
      <c r="AO64" s="71"/>
      <c r="AP64" s="71"/>
    </row>
    <row r="65" spans="34:42">
      <c r="AH65" s="71"/>
      <c r="AI65" s="71"/>
      <c r="AJ65" s="71"/>
      <c r="AK65" s="71"/>
      <c r="AL65" s="71"/>
      <c r="AM65" s="71"/>
      <c r="AN65" s="71"/>
      <c r="AO65" s="71"/>
      <c r="AP65" s="71"/>
    </row>
    <row r="66" spans="34:42">
      <c r="AH66" s="71"/>
      <c r="AI66" s="71"/>
      <c r="AJ66" s="71"/>
      <c r="AK66" s="71"/>
      <c r="AL66" s="71"/>
      <c r="AM66" s="71"/>
      <c r="AN66" s="71"/>
      <c r="AO66" s="71"/>
      <c r="AP66" s="71"/>
    </row>
    <row r="67" spans="34:42">
      <c r="AH67" s="71"/>
      <c r="AI67" s="71"/>
      <c r="AJ67" s="71"/>
      <c r="AK67" s="71"/>
      <c r="AL67" s="71"/>
      <c r="AM67" s="71"/>
      <c r="AN67" s="71"/>
      <c r="AO67" s="71"/>
      <c r="AP67" s="71"/>
    </row>
    <row r="68" spans="34:42">
      <c r="AH68" s="71"/>
      <c r="AI68" s="71"/>
      <c r="AJ68" s="71"/>
      <c r="AK68" s="71"/>
      <c r="AL68" s="71"/>
      <c r="AM68" s="71"/>
      <c r="AN68" s="71"/>
      <c r="AO68" s="71"/>
      <c r="AP68" s="71"/>
    </row>
    <row r="69" spans="34:42">
      <c r="AH69" s="71"/>
      <c r="AI69" s="71"/>
      <c r="AJ69" s="71"/>
      <c r="AK69" s="71"/>
      <c r="AL69" s="71"/>
      <c r="AM69" s="71"/>
      <c r="AN69" s="71"/>
      <c r="AO69" s="71"/>
      <c r="AP69" s="71"/>
    </row>
    <row r="70" spans="34:42">
      <c r="AH70" s="71"/>
      <c r="AI70" s="71"/>
      <c r="AJ70" s="71"/>
      <c r="AK70" s="71"/>
      <c r="AL70" s="71"/>
      <c r="AM70" s="71"/>
      <c r="AN70" s="71"/>
      <c r="AO70" s="71"/>
      <c r="AP70" s="71"/>
    </row>
    <row r="71" spans="34:42">
      <c r="AH71" s="71"/>
      <c r="AI71" s="71"/>
      <c r="AJ71" s="71"/>
      <c r="AK71" s="71"/>
      <c r="AL71" s="71"/>
      <c r="AM71" s="71"/>
      <c r="AN71" s="71"/>
      <c r="AO71" s="71"/>
      <c r="AP71" s="71"/>
    </row>
    <row r="72" spans="34:42">
      <c r="AH72" s="71"/>
      <c r="AI72" s="71"/>
      <c r="AJ72" s="71"/>
      <c r="AK72" s="71"/>
      <c r="AL72" s="71"/>
      <c r="AM72" s="71"/>
      <c r="AN72" s="71"/>
      <c r="AO72" s="71"/>
      <c r="AP72" s="71"/>
    </row>
    <row r="73" spans="34:42">
      <c r="AH73" s="71"/>
      <c r="AI73" s="71"/>
      <c r="AJ73" s="71"/>
      <c r="AK73" s="71"/>
      <c r="AL73" s="71"/>
      <c r="AM73" s="71"/>
      <c r="AN73" s="71"/>
      <c r="AO73" s="71"/>
      <c r="AP73" s="71"/>
    </row>
    <row r="74" spans="34:42">
      <c r="AH74" s="71"/>
      <c r="AI74" s="71"/>
      <c r="AJ74" s="71"/>
      <c r="AK74" s="71"/>
      <c r="AL74" s="71"/>
      <c r="AM74" s="71"/>
      <c r="AN74" s="71"/>
      <c r="AO74" s="71"/>
      <c r="AP74" s="71"/>
    </row>
    <row r="75" spans="34:42">
      <c r="AH75" s="71"/>
      <c r="AI75" s="71"/>
      <c r="AJ75" s="71"/>
      <c r="AK75" s="71"/>
      <c r="AL75" s="71"/>
      <c r="AM75" s="71"/>
      <c r="AN75" s="71"/>
      <c r="AO75" s="71"/>
      <c r="AP75" s="71"/>
    </row>
    <row r="76" spans="34:42">
      <c r="AH76" s="71"/>
      <c r="AI76" s="71"/>
      <c r="AJ76" s="71"/>
      <c r="AK76" s="71"/>
      <c r="AL76" s="71"/>
      <c r="AM76" s="71"/>
      <c r="AN76" s="71"/>
      <c r="AO76" s="71"/>
      <c r="AP76" s="71"/>
    </row>
    <row r="77" spans="34:42">
      <c r="AH77" s="71"/>
      <c r="AI77" s="71"/>
      <c r="AJ77" s="71"/>
      <c r="AK77" s="71"/>
      <c r="AL77" s="71"/>
      <c r="AM77" s="71"/>
      <c r="AN77" s="71"/>
      <c r="AO77" s="71"/>
      <c r="AP77" s="71"/>
    </row>
    <row r="78" spans="34:42">
      <c r="AH78" s="71"/>
      <c r="AI78" s="71"/>
      <c r="AJ78" s="71"/>
      <c r="AK78" s="71"/>
      <c r="AL78" s="71"/>
      <c r="AM78" s="71"/>
      <c r="AN78" s="71"/>
      <c r="AO78" s="71"/>
      <c r="AP78" s="71"/>
    </row>
    <row r="79" spans="34:42">
      <c r="AH79" s="71"/>
      <c r="AI79" s="71"/>
      <c r="AJ79" s="71"/>
      <c r="AK79" s="71"/>
      <c r="AL79" s="71"/>
      <c r="AM79" s="71"/>
      <c r="AN79" s="71"/>
      <c r="AO79" s="71"/>
      <c r="AP79" s="71"/>
    </row>
    <row r="80" spans="34:42">
      <c r="AH80" s="71"/>
      <c r="AI80" s="71"/>
      <c r="AJ80" s="71"/>
      <c r="AK80" s="71"/>
      <c r="AL80" s="71"/>
      <c r="AM80" s="71"/>
      <c r="AN80" s="71"/>
      <c r="AO80" s="71"/>
      <c r="AP80" s="71"/>
    </row>
    <row r="81" spans="34:42">
      <c r="AH81" s="71"/>
      <c r="AI81" s="71"/>
      <c r="AJ81" s="71"/>
      <c r="AK81" s="71"/>
      <c r="AL81" s="71"/>
      <c r="AM81" s="71"/>
      <c r="AN81" s="71"/>
      <c r="AO81" s="71"/>
      <c r="AP81" s="71"/>
    </row>
    <row r="82" spans="34:42">
      <c r="AH82" s="71"/>
      <c r="AI82" s="71"/>
      <c r="AJ82" s="71"/>
      <c r="AK82" s="71"/>
      <c r="AL82" s="71"/>
      <c r="AM82" s="71"/>
      <c r="AN82" s="71"/>
      <c r="AO82" s="71"/>
      <c r="AP82" s="71"/>
    </row>
    <row r="83" spans="34:42">
      <c r="AH83" s="71"/>
      <c r="AI83" s="71"/>
      <c r="AJ83" s="71"/>
      <c r="AK83" s="71"/>
      <c r="AL83" s="71"/>
      <c r="AM83" s="71"/>
      <c r="AN83" s="71"/>
      <c r="AO83" s="71"/>
      <c r="AP83" s="71"/>
    </row>
    <row r="84" spans="34:42">
      <c r="AH84" s="71"/>
      <c r="AI84" s="71"/>
      <c r="AJ84" s="71"/>
      <c r="AK84" s="71"/>
      <c r="AL84" s="71"/>
      <c r="AM84" s="71"/>
      <c r="AN84" s="71"/>
      <c r="AO84" s="71"/>
      <c r="AP84" s="71"/>
    </row>
    <row r="85" spans="34:42">
      <c r="AH85" s="71"/>
      <c r="AI85" s="71"/>
      <c r="AJ85" s="71"/>
      <c r="AK85" s="71"/>
      <c r="AL85" s="71"/>
      <c r="AM85" s="71"/>
      <c r="AN85" s="71"/>
      <c r="AO85" s="71"/>
      <c r="AP85" s="71"/>
    </row>
    <row r="86" spans="34:42">
      <c r="AH86" s="71"/>
      <c r="AI86" s="71"/>
      <c r="AJ86" s="71"/>
      <c r="AK86" s="71"/>
      <c r="AL86" s="71"/>
      <c r="AM86" s="71"/>
      <c r="AN86" s="71"/>
      <c r="AO86" s="71"/>
      <c r="AP86" s="71"/>
    </row>
    <row r="87" spans="34:42">
      <c r="AH87" s="71"/>
      <c r="AI87" s="71"/>
      <c r="AJ87" s="71"/>
      <c r="AK87" s="71"/>
      <c r="AL87" s="71"/>
      <c r="AM87" s="71"/>
      <c r="AN87" s="71"/>
      <c r="AO87" s="71"/>
      <c r="AP87" s="71"/>
    </row>
    <row r="88" spans="34:42">
      <c r="AH88" s="71"/>
      <c r="AI88" s="71"/>
      <c r="AJ88" s="71"/>
      <c r="AK88" s="71"/>
      <c r="AL88" s="71"/>
      <c r="AM88" s="71"/>
      <c r="AN88" s="71"/>
      <c r="AO88" s="71"/>
      <c r="AP88" s="71"/>
    </row>
    <row r="89" spans="34:42">
      <c r="AH89" s="71"/>
      <c r="AI89" s="71"/>
      <c r="AJ89" s="71"/>
      <c r="AK89" s="71"/>
      <c r="AL89" s="71"/>
      <c r="AM89" s="71"/>
      <c r="AN89" s="71"/>
      <c r="AO89" s="71"/>
      <c r="AP89" s="71"/>
    </row>
    <row r="90" spans="34:42">
      <c r="AH90" s="71"/>
      <c r="AI90" s="71"/>
      <c r="AJ90" s="71"/>
      <c r="AK90" s="71"/>
      <c r="AL90" s="71"/>
      <c r="AM90" s="71"/>
      <c r="AN90" s="71"/>
      <c r="AO90" s="71"/>
      <c r="AP90" s="71"/>
    </row>
    <row r="91" spans="34:42">
      <c r="AH91" s="71"/>
      <c r="AI91" s="71"/>
      <c r="AJ91" s="71"/>
      <c r="AK91" s="71"/>
      <c r="AL91" s="71"/>
      <c r="AM91" s="71"/>
      <c r="AN91" s="71"/>
      <c r="AO91" s="71"/>
      <c r="AP91" s="71"/>
    </row>
    <row r="92" spans="34:42">
      <c r="AH92" s="71"/>
      <c r="AI92" s="71"/>
      <c r="AJ92" s="71"/>
      <c r="AK92" s="71"/>
      <c r="AL92" s="71"/>
      <c r="AM92" s="71"/>
      <c r="AN92" s="71"/>
      <c r="AO92" s="71"/>
      <c r="AP92" s="71"/>
    </row>
    <row r="93" spans="34:42">
      <c r="AH93" s="71"/>
      <c r="AI93" s="71"/>
      <c r="AJ93" s="71"/>
      <c r="AK93" s="71"/>
      <c r="AL93" s="71"/>
      <c r="AM93" s="71"/>
      <c r="AN93" s="71"/>
      <c r="AO93" s="71"/>
      <c r="AP93" s="71"/>
    </row>
    <row r="94" spans="34:42">
      <c r="AH94" s="71"/>
      <c r="AI94" s="71"/>
      <c r="AJ94" s="71"/>
      <c r="AK94" s="71"/>
      <c r="AL94" s="71"/>
      <c r="AM94" s="71"/>
      <c r="AN94" s="71"/>
      <c r="AO94" s="71"/>
      <c r="AP94" s="71"/>
    </row>
    <row r="95" spans="34:42">
      <c r="AH95" s="71"/>
      <c r="AI95" s="71"/>
      <c r="AJ95" s="71"/>
      <c r="AK95" s="71"/>
      <c r="AL95" s="71"/>
      <c r="AM95" s="71"/>
      <c r="AN95" s="71"/>
      <c r="AO95" s="71"/>
      <c r="AP95" s="71"/>
    </row>
    <row r="96" spans="34:42">
      <c r="AH96" s="71"/>
      <c r="AI96" s="71"/>
      <c r="AJ96" s="71"/>
      <c r="AK96" s="71"/>
      <c r="AL96" s="71"/>
      <c r="AM96" s="71"/>
      <c r="AN96" s="71"/>
      <c r="AO96" s="71"/>
      <c r="AP96" s="71"/>
    </row>
    <row r="97" spans="34:42">
      <c r="AH97" s="71"/>
      <c r="AI97" s="71"/>
      <c r="AJ97" s="71"/>
      <c r="AK97" s="71"/>
      <c r="AL97" s="71"/>
      <c r="AM97" s="71"/>
      <c r="AN97" s="71"/>
      <c r="AO97" s="71"/>
      <c r="AP97" s="71"/>
    </row>
    <row r="98" spans="34:42">
      <c r="AH98" s="71"/>
      <c r="AI98" s="71"/>
      <c r="AJ98" s="71"/>
      <c r="AK98" s="71"/>
      <c r="AL98" s="71"/>
      <c r="AM98" s="71"/>
      <c r="AN98" s="71"/>
      <c r="AO98" s="71"/>
      <c r="AP98" s="71"/>
    </row>
    <row r="99" spans="34:42">
      <c r="AH99" s="71"/>
      <c r="AI99" s="71"/>
      <c r="AJ99" s="71"/>
      <c r="AK99" s="71"/>
      <c r="AL99" s="71"/>
      <c r="AM99" s="71"/>
      <c r="AN99" s="71"/>
      <c r="AO99" s="71"/>
      <c r="AP99" s="71"/>
    </row>
    <row r="100" spans="34:42">
      <c r="AH100" s="71"/>
      <c r="AI100" s="71"/>
      <c r="AJ100" s="71"/>
      <c r="AK100" s="71"/>
      <c r="AL100" s="71"/>
      <c r="AM100" s="71"/>
      <c r="AN100" s="71"/>
      <c r="AO100" s="71"/>
      <c r="AP100" s="71"/>
    </row>
    <row r="101" spans="34:42">
      <c r="AH101" s="71"/>
      <c r="AI101" s="71"/>
      <c r="AJ101" s="71"/>
      <c r="AK101" s="71"/>
      <c r="AL101" s="71"/>
      <c r="AM101" s="71"/>
      <c r="AN101" s="71"/>
      <c r="AO101" s="71"/>
      <c r="AP101" s="71"/>
    </row>
    <row r="102" spans="34:42">
      <c r="AH102" s="71"/>
      <c r="AI102" s="71"/>
      <c r="AJ102" s="71"/>
      <c r="AK102" s="71"/>
      <c r="AL102" s="71"/>
      <c r="AM102" s="71"/>
      <c r="AN102" s="71"/>
      <c r="AO102" s="71"/>
      <c r="AP102" s="71"/>
    </row>
    <row r="103" spans="34:42">
      <c r="AH103" s="71"/>
      <c r="AI103" s="71"/>
      <c r="AJ103" s="71"/>
      <c r="AK103" s="71"/>
      <c r="AL103" s="71"/>
      <c r="AM103" s="71"/>
      <c r="AN103" s="71"/>
      <c r="AO103" s="71"/>
      <c r="AP103" s="71"/>
    </row>
    <row r="104" spans="34:42">
      <c r="AH104" s="71"/>
      <c r="AI104" s="71"/>
      <c r="AJ104" s="71"/>
      <c r="AK104" s="71"/>
      <c r="AL104" s="71"/>
      <c r="AM104" s="71"/>
      <c r="AN104" s="71"/>
      <c r="AO104" s="71"/>
      <c r="AP104" s="71"/>
    </row>
    <row r="105" spans="34:42">
      <c r="AH105" s="71"/>
      <c r="AI105" s="71"/>
      <c r="AJ105" s="71"/>
      <c r="AK105" s="71"/>
      <c r="AL105" s="71"/>
      <c r="AM105" s="71"/>
      <c r="AN105" s="71"/>
      <c r="AO105" s="71"/>
      <c r="AP105" s="71"/>
    </row>
    <row r="106" spans="34:42">
      <c r="AH106" s="71"/>
      <c r="AI106" s="71"/>
      <c r="AJ106" s="71"/>
      <c r="AK106" s="71"/>
      <c r="AL106" s="71"/>
      <c r="AM106" s="71"/>
      <c r="AN106" s="71"/>
      <c r="AO106" s="71"/>
      <c r="AP106" s="71"/>
    </row>
    <row r="107" spans="34:42">
      <c r="AH107" s="71"/>
      <c r="AI107" s="71"/>
      <c r="AJ107" s="71"/>
      <c r="AK107" s="71"/>
      <c r="AL107" s="71"/>
      <c r="AM107" s="71"/>
      <c r="AN107" s="71"/>
      <c r="AO107" s="71"/>
      <c r="AP107" s="71"/>
    </row>
    <row r="108" spans="34:42">
      <c r="AH108" s="71"/>
      <c r="AI108" s="71"/>
      <c r="AJ108" s="71"/>
      <c r="AK108" s="71"/>
      <c r="AL108" s="71"/>
      <c r="AM108" s="71"/>
      <c r="AN108" s="71"/>
      <c r="AO108" s="71"/>
      <c r="AP108" s="71"/>
    </row>
    <row r="109" spans="34:42">
      <c r="AH109" s="71"/>
      <c r="AI109" s="71"/>
      <c r="AJ109" s="71"/>
      <c r="AK109" s="71"/>
      <c r="AL109" s="71"/>
      <c r="AM109" s="71"/>
      <c r="AN109" s="71"/>
      <c r="AO109" s="71"/>
      <c r="AP109" s="71"/>
    </row>
    <row r="110" spans="34:42">
      <c r="AH110" s="71"/>
      <c r="AI110" s="71"/>
      <c r="AJ110" s="71"/>
      <c r="AK110" s="71"/>
      <c r="AL110" s="71"/>
      <c r="AM110" s="71"/>
      <c r="AN110" s="71"/>
      <c r="AO110" s="71"/>
      <c r="AP110" s="71"/>
    </row>
    <row r="111" spans="34:42">
      <c r="AH111" s="71"/>
      <c r="AI111" s="71"/>
      <c r="AJ111" s="71"/>
      <c r="AK111" s="71"/>
      <c r="AL111" s="71"/>
      <c r="AM111" s="71"/>
      <c r="AN111" s="71"/>
      <c r="AO111" s="71"/>
      <c r="AP111" s="71"/>
    </row>
    <row r="112" spans="34:42">
      <c r="AH112" s="71"/>
      <c r="AI112" s="71"/>
      <c r="AJ112" s="71"/>
      <c r="AK112" s="71"/>
      <c r="AL112" s="71"/>
      <c r="AM112" s="71"/>
      <c r="AN112" s="71"/>
      <c r="AO112" s="71"/>
      <c r="AP112" s="71"/>
    </row>
    <row r="113" spans="34:42">
      <c r="AH113" s="71"/>
      <c r="AI113" s="71"/>
      <c r="AJ113" s="71"/>
      <c r="AK113" s="71"/>
      <c r="AL113" s="71"/>
      <c r="AM113" s="71"/>
      <c r="AN113" s="71"/>
      <c r="AO113" s="71"/>
      <c r="AP113" s="71"/>
    </row>
    <row r="114" spans="34:42">
      <c r="AH114" s="71"/>
      <c r="AI114" s="71"/>
      <c r="AJ114" s="71"/>
      <c r="AK114" s="71"/>
      <c r="AL114" s="71"/>
      <c r="AM114" s="71"/>
      <c r="AN114" s="71"/>
      <c r="AO114" s="71"/>
      <c r="AP114" s="71"/>
    </row>
    <row r="115" spans="34:42">
      <c r="AH115" s="71"/>
      <c r="AI115" s="71"/>
      <c r="AJ115" s="71"/>
      <c r="AK115" s="71"/>
      <c r="AL115" s="71"/>
      <c r="AM115" s="71"/>
      <c r="AN115" s="71"/>
      <c r="AO115" s="71"/>
      <c r="AP115" s="71"/>
    </row>
    <row r="116" spans="34:42">
      <c r="AH116" s="71"/>
      <c r="AI116" s="71"/>
      <c r="AJ116" s="71"/>
      <c r="AK116" s="71"/>
      <c r="AL116" s="71"/>
      <c r="AM116" s="71"/>
      <c r="AN116" s="71"/>
      <c r="AO116" s="71"/>
      <c r="AP116" s="71"/>
    </row>
    <row r="117" spans="34:42">
      <c r="AH117" s="71"/>
      <c r="AI117" s="71"/>
      <c r="AJ117" s="71"/>
      <c r="AK117" s="71"/>
      <c r="AL117" s="71"/>
      <c r="AM117" s="71"/>
      <c r="AN117" s="71"/>
      <c r="AO117" s="71"/>
      <c r="AP117" s="71"/>
    </row>
    <row r="118" spans="34:42">
      <c r="AH118" s="71"/>
      <c r="AI118" s="71"/>
      <c r="AJ118" s="71"/>
      <c r="AK118" s="71"/>
      <c r="AL118" s="71"/>
      <c r="AM118" s="71"/>
      <c r="AN118" s="71"/>
      <c r="AO118" s="71"/>
      <c r="AP118" s="71"/>
    </row>
    <row r="119" spans="34:42">
      <c r="AH119" s="71"/>
      <c r="AI119" s="71"/>
      <c r="AJ119" s="71"/>
      <c r="AK119" s="71"/>
      <c r="AL119" s="71"/>
      <c r="AM119" s="71"/>
      <c r="AN119" s="71"/>
      <c r="AO119" s="71"/>
      <c r="AP119" s="71"/>
    </row>
    <row r="120" spans="34:42">
      <c r="AH120" s="71"/>
      <c r="AI120" s="71"/>
      <c r="AJ120" s="71"/>
      <c r="AK120" s="71"/>
      <c r="AL120" s="71"/>
      <c r="AM120" s="71"/>
      <c r="AN120" s="71"/>
      <c r="AO120" s="71"/>
      <c r="AP120" s="71"/>
    </row>
    <row r="121" spans="34:42">
      <c r="AH121" s="71"/>
      <c r="AI121" s="71"/>
      <c r="AJ121" s="71"/>
      <c r="AK121" s="71"/>
      <c r="AL121" s="71"/>
      <c r="AM121" s="71"/>
      <c r="AN121" s="71"/>
      <c r="AO121" s="71"/>
      <c r="AP121" s="71"/>
    </row>
    <row r="122" spans="34:42">
      <c r="AH122" s="71"/>
      <c r="AI122" s="71"/>
      <c r="AJ122" s="71"/>
      <c r="AK122" s="71"/>
      <c r="AL122" s="71"/>
      <c r="AM122" s="71"/>
      <c r="AN122" s="71"/>
      <c r="AO122" s="71"/>
      <c r="AP122" s="71"/>
    </row>
  </sheetData>
  <mergeCells count="22">
    <mergeCell ref="C43:C48"/>
    <mergeCell ref="C50:D50"/>
    <mergeCell ref="C12:C15"/>
    <mergeCell ref="A50:B50"/>
    <mergeCell ref="A22:B22"/>
    <mergeCell ref="A12:A15"/>
    <mergeCell ref="A17:A18"/>
    <mergeCell ref="A43:A48"/>
    <mergeCell ref="A32:A35"/>
    <mergeCell ref="C17:C18"/>
    <mergeCell ref="C22:D22"/>
    <mergeCell ref="C32:C35"/>
    <mergeCell ref="C7:C10"/>
    <mergeCell ref="C3:D3"/>
    <mergeCell ref="A3:B3"/>
    <mergeCell ref="A7:A10"/>
    <mergeCell ref="A1:B1"/>
    <mergeCell ref="A4:B4"/>
    <mergeCell ref="A2:B2"/>
    <mergeCell ref="C1:D1"/>
    <mergeCell ref="C2:D2"/>
    <mergeCell ref="C4:D4"/>
  </mergeCells>
  <phoneticPr fontId="0" type="noConversion"/>
  <pageMargins left="0.25" right="0.25" top="0.75" bottom="0.75" header="0.3" footer="0.3"/>
  <pageSetup paperSize="9" scale="7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zoomScaleNormal="100" zoomScaleSheetLayoutView="100" workbookViewId="0">
      <selection activeCell="B1" sqref="B1"/>
    </sheetView>
  </sheetViews>
  <sheetFormatPr defaultRowHeight="12.75"/>
  <cols>
    <col min="1" max="1" width="1.5703125" style="1" customWidth="1"/>
    <col min="2" max="2" width="49.28515625" style="1" customWidth="1"/>
    <col min="3" max="3" width="1.5703125" style="1" customWidth="1"/>
    <col min="4" max="4" width="50.28515625" style="1" customWidth="1"/>
    <col min="5" max="21" width="8.5703125" style="1" hidden="1" customWidth="1"/>
    <col min="22" max="24" width="0" style="1" hidden="1" customWidth="1"/>
    <col min="25" max="29" width="9.140625" style="1"/>
    <col min="30" max="33" width="9.140625" style="71"/>
    <col min="34" max="16384" width="9.140625" style="1"/>
  </cols>
  <sheetData>
    <row r="1" spans="1:39" ht="15">
      <c r="A1" s="1" t="s">
        <v>78</v>
      </c>
      <c r="C1" s="1" t="s">
        <v>186</v>
      </c>
      <c r="I1" s="4"/>
      <c r="J1" s="5"/>
      <c r="K1" s="5"/>
      <c r="L1" s="5"/>
      <c r="M1" s="5"/>
      <c r="AH1" s="71"/>
      <c r="AI1" s="71"/>
      <c r="AJ1" s="71"/>
      <c r="AK1" s="71"/>
      <c r="AL1" s="71"/>
      <c r="AM1" s="71"/>
    </row>
    <row r="2" spans="1:39" ht="33" customHeight="1">
      <c r="A2" s="122" t="s">
        <v>202</v>
      </c>
      <c r="B2" s="122"/>
      <c r="C2" s="122" t="s">
        <v>203</v>
      </c>
      <c r="D2" s="122"/>
      <c r="E2" s="60"/>
      <c r="F2" s="60"/>
      <c r="G2" s="60"/>
      <c r="H2" s="60"/>
      <c r="I2" s="60"/>
      <c r="J2" s="60"/>
      <c r="K2" s="60"/>
      <c r="L2" s="60"/>
      <c r="M2" s="60"/>
      <c r="AH2" s="71"/>
      <c r="AI2" s="71"/>
      <c r="AJ2" s="71"/>
      <c r="AK2" s="71"/>
      <c r="AL2" s="71"/>
      <c r="AM2" s="71"/>
    </row>
    <row r="3" spans="1:39">
      <c r="A3" s="118" t="s">
        <v>196</v>
      </c>
      <c r="B3" s="119"/>
      <c r="C3" s="118" t="s">
        <v>197</v>
      </c>
      <c r="D3" s="119"/>
      <c r="E3" s="49" t="s">
        <v>101</v>
      </c>
      <c r="F3" s="49" t="s">
        <v>102</v>
      </c>
      <c r="G3" s="49" t="s">
        <v>103</v>
      </c>
      <c r="H3" s="49" t="s">
        <v>104</v>
      </c>
      <c r="I3" s="50" t="s">
        <v>93</v>
      </c>
      <c r="J3" s="50" t="s">
        <v>94</v>
      </c>
      <c r="K3" s="50" t="s">
        <v>97</v>
      </c>
      <c r="L3" s="50" t="s">
        <v>98</v>
      </c>
      <c r="M3" s="50" t="s">
        <v>99</v>
      </c>
      <c r="N3" s="50" t="s">
        <v>100</v>
      </c>
      <c r="O3" s="50" t="s">
        <v>198</v>
      </c>
      <c r="P3" s="50" t="s">
        <v>199</v>
      </c>
      <c r="Q3" s="50" t="s">
        <v>206</v>
      </c>
      <c r="R3" s="50" t="s">
        <v>207</v>
      </c>
      <c r="S3" s="50" t="s">
        <v>209</v>
      </c>
      <c r="T3" s="50" t="s">
        <v>210</v>
      </c>
      <c r="U3" s="50" t="s">
        <v>211</v>
      </c>
      <c r="V3" s="74" t="s">
        <v>212</v>
      </c>
      <c r="W3" s="74" t="s">
        <v>214</v>
      </c>
      <c r="X3" s="74" t="s">
        <v>215</v>
      </c>
      <c r="Y3" s="74" t="s">
        <v>217</v>
      </c>
      <c r="Z3" s="74" t="s">
        <v>218</v>
      </c>
      <c r="AA3" s="74" t="s">
        <v>219</v>
      </c>
      <c r="AB3" s="74" t="s">
        <v>223</v>
      </c>
      <c r="AC3" s="74" t="s">
        <v>226</v>
      </c>
      <c r="AH3" s="71"/>
      <c r="AI3" s="71"/>
      <c r="AJ3" s="71"/>
      <c r="AK3" s="71"/>
      <c r="AL3" s="71"/>
      <c r="AM3" s="71"/>
    </row>
    <row r="4" spans="1:39">
      <c r="A4" s="68" t="s">
        <v>42</v>
      </c>
      <c r="B4" s="69"/>
      <c r="C4" s="68" t="s">
        <v>151</v>
      </c>
      <c r="D4" s="69"/>
      <c r="E4" s="70">
        <v>92.885071798111568</v>
      </c>
      <c r="F4" s="70">
        <v>11.003067711623725</v>
      </c>
      <c r="G4" s="70">
        <v>23.315177489029658</v>
      </c>
      <c r="H4" s="70">
        <v>34.053591043875677</v>
      </c>
      <c r="I4" s="27">
        <v>42.496912368170932</v>
      </c>
      <c r="J4" s="27">
        <v>6.6732687918680025</v>
      </c>
      <c r="K4" s="27">
        <v>11.616325462006477</v>
      </c>
      <c r="L4" s="27">
        <v>15.172082116777936</v>
      </c>
      <c r="M4" s="27">
        <v>20.247465865305266</v>
      </c>
      <c r="N4" s="27">
        <v>2.0660098690388784</v>
      </c>
      <c r="O4" s="27">
        <v>6.7814070494760985</v>
      </c>
      <c r="P4" s="27">
        <v>10.480873757121474</v>
      </c>
      <c r="Q4" s="27">
        <v>16.848225109703417</v>
      </c>
      <c r="R4" s="27">
        <v>1.9379999999999999</v>
      </c>
      <c r="S4" s="27">
        <v>4.5110000000000001</v>
      </c>
      <c r="T4" s="27">
        <f>T5+T6+T7+T8</f>
        <v>7.7880000000000003</v>
      </c>
      <c r="U4" s="27">
        <f>U5+U6+U7+U8</f>
        <v>12.135999999999999</v>
      </c>
      <c r="V4" s="27">
        <f>V5+V6+V7+V8</f>
        <v>1.054</v>
      </c>
      <c r="W4" s="27">
        <f>W5+W6+W7+W8</f>
        <v>2.0670000000000002</v>
      </c>
      <c r="X4" s="27">
        <f>X5+X6+X7+X8</f>
        <v>13.204000000000001</v>
      </c>
      <c r="Y4" s="27">
        <v>13.879</v>
      </c>
      <c r="Z4" s="27">
        <v>0.45500000000000002</v>
      </c>
      <c r="AA4" s="27">
        <v>1.851</v>
      </c>
      <c r="AB4" s="27">
        <v>8.8640000000000008</v>
      </c>
      <c r="AC4" s="27">
        <v>11.756</v>
      </c>
      <c r="AH4" s="71"/>
      <c r="AI4" s="71"/>
      <c r="AJ4" s="71"/>
      <c r="AK4" s="71"/>
      <c r="AL4" s="71"/>
      <c r="AM4" s="71"/>
    </row>
    <row r="5" spans="1:39">
      <c r="A5" s="115"/>
      <c r="B5" s="7" t="s">
        <v>43</v>
      </c>
      <c r="C5" s="115"/>
      <c r="D5" s="7" t="s">
        <v>152</v>
      </c>
      <c r="E5" s="29">
        <v>32.84699574845903</v>
      </c>
      <c r="F5" s="29">
        <v>2.7134165428768191</v>
      </c>
      <c r="G5" s="29">
        <v>5.3044661100392148</v>
      </c>
      <c r="H5" s="29">
        <v>8.5215792738800573</v>
      </c>
      <c r="I5" s="26">
        <v>11.040062378700179</v>
      </c>
      <c r="J5" s="26">
        <v>3.3892806529274169</v>
      </c>
      <c r="K5" s="26">
        <v>5.0298518505870771</v>
      </c>
      <c r="L5" s="26">
        <v>6.3346253009373878</v>
      </c>
      <c r="M5" s="26">
        <v>2.0261694583411591</v>
      </c>
      <c r="N5" s="26">
        <v>1.1382974485062692E-2</v>
      </c>
      <c r="O5" s="26">
        <v>0</v>
      </c>
      <c r="P5" s="26">
        <v>1.2805846295695528E-2</v>
      </c>
      <c r="Q5" s="26">
        <v>1.4228718106328366E-2</v>
      </c>
      <c r="R5" s="26">
        <v>0</v>
      </c>
      <c r="S5" s="26">
        <v>0</v>
      </c>
      <c r="T5" s="26">
        <v>1E-3</v>
      </c>
      <c r="U5" s="26">
        <v>1E-3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1E-3</v>
      </c>
      <c r="AH5" s="71"/>
      <c r="AI5" s="71"/>
      <c r="AJ5" s="71"/>
      <c r="AK5" s="71"/>
      <c r="AL5" s="71"/>
      <c r="AM5" s="71"/>
    </row>
    <row r="6" spans="1:39">
      <c r="A6" s="116"/>
      <c r="B6" s="7" t="s">
        <v>44</v>
      </c>
      <c r="C6" s="116"/>
      <c r="D6" s="7" t="s">
        <v>153</v>
      </c>
      <c r="E6" s="29">
        <v>2.2566746916636786</v>
      </c>
      <c r="F6" s="29">
        <v>0</v>
      </c>
      <c r="G6" s="29">
        <v>0</v>
      </c>
      <c r="H6" s="29">
        <v>0</v>
      </c>
      <c r="I6" s="26">
        <v>0</v>
      </c>
      <c r="J6" s="26">
        <v>0</v>
      </c>
      <c r="K6" s="26">
        <v>0</v>
      </c>
      <c r="L6" s="26">
        <v>0</v>
      </c>
      <c r="M6" s="26">
        <v>7.0005293083135554</v>
      </c>
      <c r="N6" s="26">
        <v>0</v>
      </c>
      <c r="O6" s="26">
        <v>3.0107967512990821</v>
      </c>
      <c r="P6" s="26">
        <v>3.0492142901861685</v>
      </c>
      <c r="Q6" s="26">
        <v>6.0543195542427188</v>
      </c>
      <c r="R6" s="26">
        <v>0.874</v>
      </c>
      <c r="S6" s="26">
        <v>0.99299999999999999</v>
      </c>
      <c r="T6" s="26">
        <v>1.079</v>
      </c>
      <c r="U6" s="26">
        <v>1.224</v>
      </c>
      <c r="V6" s="26">
        <v>0.105</v>
      </c>
      <c r="W6" s="26">
        <v>0.20399999999999999</v>
      </c>
      <c r="X6" s="26">
        <v>0.20399999999999999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H6" s="71"/>
      <c r="AI6" s="71"/>
      <c r="AJ6" s="71"/>
      <c r="AK6" s="71"/>
      <c r="AL6" s="71"/>
      <c r="AM6" s="71"/>
    </row>
    <row r="7" spans="1:39">
      <c r="A7" s="116"/>
      <c r="B7" s="7" t="s">
        <v>45</v>
      </c>
      <c r="C7" s="116"/>
      <c r="D7" s="7" t="s">
        <v>154</v>
      </c>
      <c r="E7" s="29">
        <v>0</v>
      </c>
      <c r="F7" s="29">
        <v>0</v>
      </c>
      <c r="G7" s="29">
        <v>0</v>
      </c>
      <c r="H7" s="29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H7" s="71"/>
      <c r="AI7" s="71"/>
      <c r="AJ7" s="71"/>
      <c r="AK7" s="71"/>
      <c r="AL7" s="71"/>
      <c r="AM7" s="71"/>
    </row>
    <row r="8" spans="1:39">
      <c r="A8" s="117"/>
      <c r="B8" s="7" t="s">
        <v>46</v>
      </c>
      <c r="C8" s="117"/>
      <c r="D8" s="7" t="s">
        <v>155</v>
      </c>
      <c r="E8" s="29">
        <v>57.781401357988862</v>
      </c>
      <c r="F8" s="29">
        <v>8.2896511687469054</v>
      </c>
      <c r="G8" s="29">
        <v>18.010711378990443</v>
      </c>
      <c r="H8" s="29">
        <v>25.532011769995616</v>
      </c>
      <c r="I8" s="26">
        <v>31.456849989470751</v>
      </c>
      <c r="J8" s="26">
        <v>3.2839881389405865</v>
      </c>
      <c r="K8" s="26">
        <v>6.5864736114193994</v>
      </c>
      <c r="L8" s="26">
        <v>8.8374568158405484</v>
      </c>
      <c r="M8" s="26">
        <v>11.220767098650549</v>
      </c>
      <c r="N8" s="26">
        <v>2.0546268945538158</v>
      </c>
      <c r="O8" s="26">
        <v>3.7706102981770164</v>
      </c>
      <c r="P8" s="26">
        <v>7.4188536206396103</v>
      </c>
      <c r="Q8" s="26">
        <v>10.779676837354369</v>
      </c>
      <c r="R8" s="26">
        <v>1.0640000000000001</v>
      </c>
      <c r="S8" s="26">
        <v>3.5179999999999998</v>
      </c>
      <c r="T8" s="26">
        <v>6.7080000000000002</v>
      </c>
      <c r="U8" s="26">
        <v>10.911</v>
      </c>
      <c r="V8" s="26">
        <v>0.94899999999999995</v>
      </c>
      <c r="W8" s="26">
        <v>1.863</v>
      </c>
      <c r="X8" s="26">
        <v>13</v>
      </c>
      <c r="Y8" s="26">
        <v>13.879</v>
      </c>
      <c r="Z8" s="26">
        <v>0.45500000000000002</v>
      </c>
      <c r="AA8" s="26">
        <v>1.851</v>
      </c>
      <c r="AB8" s="26">
        <v>8.8640000000000008</v>
      </c>
      <c r="AC8" s="26">
        <v>11.755000000000001</v>
      </c>
      <c r="AH8" s="71"/>
      <c r="AI8" s="71"/>
      <c r="AJ8" s="71"/>
      <c r="AK8" s="71"/>
      <c r="AL8" s="71"/>
      <c r="AM8" s="71"/>
    </row>
    <row r="9" spans="1:39">
      <c r="A9" s="8" t="s">
        <v>47</v>
      </c>
      <c r="B9" s="14"/>
      <c r="C9" s="8" t="s">
        <v>156</v>
      </c>
      <c r="D9" s="14"/>
      <c r="E9" s="51">
        <v>15.940432894519667</v>
      </c>
      <c r="F9" s="51">
        <v>4.2458494829283842</v>
      </c>
      <c r="G9" s="51">
        <v>12.263732135844418</v>
      </c>
      <c r="H9" s="51">
        <v>17.839966761714503</v>
      </c>
      <c r="I9" s="26">
        <v>22.457185787218059</v>
      </c>
      <c r="J9" s="26">
        <v>2.7916744924616257</v>
      </c>
      <c r="K9" s="26">
        <v>5.9845988355217097</v>
      </c>
      <c r="L9" s="26">
        <v>8.5628425563884107</v>
      </c>
      <c r="M9" s="26">
        <v>10.803865658135127</v>
      </c>
      <c r="N9" s="26">
        <v>2.0759699717133087</v>
      </c>
      <c r="O9" s="26">
        <v>4.2060090722306649</v>
      </c>
      <c r="P9" s="26">
        <v>7.8101433685636392</v>
      </c>
      <c r="Q9" s="26">
        <v>11.028679404215117</v>
      </c>
      <c r="R9" s="26">
        <v>1.794</v>
      </c>
      <c r="S9" s="26">
        <v>4.6100000000000003</v>
      </c>
      <c r="T9" s="26">
        <f>T10+T11+T12+T13+T14</f>
        <v>7.8040000000000003</v>
      </c>
      <c r="U9" s="26">
        <f>U10+U11+U12+U13+U14</f>
        <v>11.708</v>
      </c>
      <c r="V9" s="26">
        <f>V10+V11+V12+V13+V14</f>
        <v>1.7789999999999999</v>
      </c>
      <c r="W9" s="26">
        <f>W10+W11+W12+W13+W14</f>
        <v>3.544</v>
      </c>
      <c r="X9" s="26">
        <f>X10+X11+X12+X13+X14</f>
        <v>5.17</v>
      </c>
      <c r="Y9" s="26">
        <v>6.3289999999999997</v>
      </c>
      <c r="Z9" s="26">
        <v>0.72799999999999998</v>
      </c>
      <c r="AA9" s="26">
        <v>2.1669999999999998</v>
      </c>
      <c r="AB9" s="26">
        <v>8.8059999999999992</v>
      </c>
      <c r="AC9" s="26">
        <v>12.505000000000001</v>
      </c>
      <c r="AH9" s="71"/>
      <c r="AI9" s="71"/>
      <c r="AJ9" s="71"/>
      <c r="AK9" s="71"/>
      <c r="AL9" s="71"/>
      <c r="AM9" s="71"/>
    </row>
    <row r="10" spans="1:39" s="2" customFormat="1">
      <c r="A10" s="124"/>
      <c r="B10" s="8" t="s">
        <v>48</v>
      </c>
      <c r="C10" s="124"/>
      <c r="D10" s="8" t="s">
        <v>157</v>
      </c>
      <c r="E10" s="30">
        <v>0</v>
      </c>
      <c r="F10" s="30">
        <v>0</v>
      </c>
      <c r="G10" s="30">
        <v>0</v>
      </c>
      <c r="H10" s="30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4.2999999999999997E-2</v>
      </c>
      <c r="AC10" s="27">
        <v>0.34399999999999997</v>
      </c>
      <c r="AD10" s="71"/>
      <c r="AE10" s="71"/>
      <c r="AF10" s="71"/>
      <c r="AG10" s="71"/>
      <c r="AH10" s="71"/>
      <c r="AI10" s="71"/>
      <c r="AJ10" s="71"/>
      <c r="AK10" s="71"/>
      <c r="AL10" s="71"/>
      <c r="AM10" s="71"/>
    </row>
    <row r="11" spans="1:39" s="2" customFormat="1">
      <c r="A11" s="125"/>
      <c r="B11" s="9" t="s">
        <v>49</v>
      </c>
      <c r="C11" s="125"/>
      <c r="D11" s="9" t="s">
        <v>158</v>
      </c>
      <c r="E11" s="30">
        <v>0</v>
      </c>
      <c r="F11" s="30">
        <v>0</v>
      </c>
      <c r="G11" s="30">
        <v>0</v>
      </c>
      <c r="H11" s="30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s="2" customFormat="1">
      <c r="A12" s="125"/>
      <c r="B12" s="7" t="s">
        <v>50</v>
      </c>
      <c r="C12" s="125"/>
      <c r="D12" s="7" t="s">
        <v>159</v>
      </c>
      <c r="E12" s="29">
        <v>0</v>
      </c>
      <c r="F12" s="29">
        <v>0</v>
      </c>
      <c r="G12" s="29">
        <v>0</v>
      </c>
      <c r="H12" s="29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71"/>
      <c r="AE12" s="71"/>
      <c r="AF12" s="71"/>
      <c r="AG12" s="71"/>
      <c r="AH12" s="71"/>
      <c r="AI12" s="71"/>
      <c r="AJ12" s="71"/>
      <c r="AK12" s="71"/>
      <c r="AL12" s="71"/>
      <c r="AM12" s="71"/>
    </row>
    <row r="13" spans="1:39">
      <c r="A13" s="125"/>
      <c r="B13" s="7" t="s">
        <v>51</v>
      </c>
      <c r="C13" s="125"/>
      <c r="D13" s="7" t="s">
        <v>160</v>
      </c>
      <c r="E13" s="29">
        <v>0.48093067199389877</v>
      </c>
      <c r="F13" s="29">
        <v>1.0899198069447529</v>
      </c>
      <c r="G13" s="29">
        <v>2.366235821082407</v>
      </c>
      <c r="H13" s="29">
        <v>3.6411289634094288</v>
      </c>
      <c r="I13" s="26">
        <v>4.9160221057364506</v>
      </c>
      <c r="J13" s="26">
        <v>1.2748931423270216</v>
      </c>
      <c r="K13" s="26">
        <v>2.5512091564646759</v>
      </c>
      <c r="L13" s="26">
        <v>3.8261022987916973</v>
      </c>
      <c r="M13" s="26">
        <v>5.1009954411187186</v>
      </c>
      <c r="N13" s="26">
        <v>1.2748931423270216</v>
      </c>
      <c r="O13" s="26">
        <v>2.5512091564646759</v>
      </c>
      <c r="P13" s="26">
        <v>3.8261022987916973</v>
      </c>
      <c r="Q13" s="26">
        <v>5.1009954411187186</v>
      </c>
      <c r="R13" s="26">
        <v>1.2749999999999999</v>
      </c>
      <c r="S13" s="26">
        <v>2.5510000000000002</v>
      </c>
      <c r="T13" s="26">
        <v>3.8260000000000001</v>
      </c>
      <c r="U13" s="26">
        <v>5.101</v>
      </c>
      <c r="V13" s="26">
        <v>1.2749999999999999</v>
      </c>
      <c r="W13" s="26">
        <v>2.5510000000000002</v>
      </c>
      <c r="X13" s="26">
        <v>3.8260000000000001</v>
      </c>
      <c r="Y13" s="26">
        <v>4.6210000000000004</v>
      </c>
      <c r="Z13" s="26">
        <v>0.55500000000000005</v>
      </c>
      <c r="AA13" s="26">
        <v>1.1100000000000001</v>
      </c>
      <c r="AB13" s="26">
        <v>1.665</v>
      </c>
      <c r="AC13" s="26">
        <v>2.2200000000000002</v>
      </c>
      <c r="AH13" s="71"/>
      <c r="AI13" s="71"/>
      <c r="AJ13" s="71"/>
      <c r="AK13" s="71"/>
      <c r="AL13" s="71"/>
      <c r="AM13" s="71"/>
    </row>
    <row r="14" spans="1:39">
      <c r="A14" s="126"/>
      <c r="B14" s="7" t="s">
        <v>52</v>
      </c>
      <c r="C14" s="126"/>
      <c r="D14" s="7" t="s">
        <v>155</v>
      </c>
      <c r="E14" s="29">
        <v>15.459502222525769</v>
      </c>
      <c r="F14" s="29">
        <v>3.1559296759836313</v>
      </c>
      <c r="G14" s="29">
        <v>9.8974963147620105</v>
      </c>
      <c r="H14" s="29">
        <v>14.198837798305075</v>
      </c>
      <c r="I14" s="26">
        <v>17.541163681481606</v>
      </c>
      <c r="J14" s="26">
        <v>1.5167813501346037</v>
      </c>
      <c r="K14" s="26">
        <v>3.4333896790570342</v>
      </c>
      <c r="L14" s="26">
        <v>4.736740257596713</v>
      </c>
      <c r="M14" s="26">
        <v>5.7028702170164083</v>
      </c>
      <c r="N14" s="26">
        <v>0.80107682938628688</v>
      </c>
      <c r="O14" s="26">
        <v>1.6547999157659889</v>
      </c>
      <c r="P14" s="26">
        <v>3.9840410697719419</v>
      </c>
      <c r="Q14" s="26">
        <v>5.9276839630963973</v>
      </c>
      <c r="R14" s="26">
        <v>0.51900000000000002</v>
      </c>
      <c r="S14" s="26">
        <v>2.0590000000000002</v>
      </c>
      <c r="T14" s="26">
        <v>3.9780000000000002</v>
      </c>
      <c r="U14" s="26">
        <v>6.6070000000000002</v>
      </c>
      <c r="V14" s="26">
        <v>0.504</v>
      </c>
      <c r="W14" s="26">
        <v>0.99299999999999999</v>
      </c>
      <c r="X14" s="26">
        <v>1.3440000000000001</v>
      </c>
      <c r="Y14" s="26">
        <v>1.708</v>
      </c>
      <c r="Z14" s="26">
        <v>0.17299999999999999</v>
      </c>
      <c r="AA14" s="26">
        <v>1.0569999999999999</v>
      </c>
      <c r="AB14" s="26">
        <v>7.0979999999999999</v>
      </c>
      <c r="AC14" s="26">
        <v>9.9410000000000007</v>
      </c>
      <c r="AH14" s="71"/>
      <c r="AI14" s="71"/>
      <c r="AJ14" s="71"/>
      <c r="AK14" s="71"/>
      <c r="AL14" s="71"/>
      <c r="AM14" s="71"/>
    </row>
    <row r="15" spans="1:39" s="3" customFormat="1">
      <c r="A15" s="15" t="s">
        <v>53</v>
      </c>
      <c r="B15" s="15"/>
      <c r="C15" s="15" t="s">
        <v>161</v>
      </c>
      <c r="D15" s="15"/>
      <c r="E15" s="52">
        <v>54.076999999999998</v>
      </c>
      <c r="F15" s="52">
        <v>4.7489999999999997</v>
      </c>
      <c r="G15" s="52">
        <v>7.7669999999999995</v>
      </c>
      <c r="H15" s="52">
        <v>11.395</v>
      </c>
      <c r="I15" s="28">
        <v>14.084000000000001</v>
      </c>
      <c r="J15" s="28">
        <v>2.7279999999999993</v>
      </c>
      <c r="K15" s="28">
        <f t="shared" ref="K15:P15" si="0">K4-K9</f>
        <v>5.6317266264847676</v>
      </c>
      <c r="L15" s="28">
        <f t="shared" si="0"/>
        <v>6.6092395603895255</v>
      </c>
      <c r="M15" s="28">
        <f t="shared" si="0"/>
        <v>9.4436002071701388</v>
      </c>
      <c r="N15" s="28">
        <f t="shared" si="0"/>
        <v>-9.9601026744302601E-3</v>
      </c>
      <c r="O15" s="28">
        <f t="shared" si="0"/>
        <v>2.5753979772454336</v>
      </c>
      <c r="P15" s="28">
        <f t="shared" si="0"/>
        <v>2.6707303885578346</v>
      </c>
      <c r="Q15" s="28">
        <v>5.8195457054882995</v>
      </c>
      <c r="R15" s="28">
        <v>0.14400000000000013</v>
      </c>
      <c r="S15" s="28">
        <f t="shared" ref="S15:X15" si="1">S4-S9</f>
        <v>-9.9000000000000199E-2</v>
      </c>
      <c r="T15" s="28">
        <f t="shared" si="1"/>
        <v>-1.6000000000000014E-2</v>
      </c>
      <c r="U15" s="28">
        <f t="shared" si="1"/>
        <v>0.42799999999999905</v>
      </c>
      <c r="V15" s="28">
        <f t="shared" si="1"/>
        <v>-0.72499999999999987</v>
      </c>
      <c r="W15" s="28">
        <f t="shared" si="1"/>
        <v>-1.4769999999999999</v>
      </c>
      <c r="X15" s="28">
        <f t="shared" si="1"/>
        <v>8.0340000000000007</v>
      </c>
      <c r="Y15" s="28">
        <v>7.55</v>
      </c>
      <c r="Z15" s="28">
        <v>-0.27300000000000002</v>
      </c>
      <c r="AA15" s="28">
        <v>-0.316</v>
      </c>
      <c r="AB15" s="28">
        <v>5.8000000000001599E-2</v>
      </c>
      <c r="AC15" s="28">
        <v>-0.749000000000001</v>
      </c>
      <c r="AD15" s="71"/>
      <c r="AE15" s="71"/>
      <c r="AF15" s="71"/>
      <c r="AG15" s="71"/>
      <c r="AH15" s="72"/>
      <c r="AI15" s="72"/>
      <c r="AJ15" s="72"/>
      <c r="AK15" s="72"/>
      <c r="AL15" s="72"/>
      <c r="AM15" s="72"/>
    </row>
    <row r="16" spans="1:39">
      <c r="A16" s="8" t="s">
        <v>54</v>
      </c>
      <c r="B16" s="8"/>
      <c r="C16" s="8" t="s">
        <v>162</v>
      </c>
      <c r="D16" s="8"/>
      <c r="E16" s="30">
        <v>4.9942800553212559</v>
      </c>
      <c r="F16" s="30">
        <v>0</v>
      </c>
      <c r="G16" s="30">
        <v>0</v>
      </c>
      <c r="H16" s="30">
        <v>0</v>
      </c>
      <c r="I16" s="27">
        <v>0.39555836335592859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10.116618573599467</v>
      </c>
      <c r="P16" s="27">
        <v>38.777525455176693</v>
      </c>
      <c r="Q16" s="27">
        <v>46.163653024171751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H16" s="71"/>
      <c r="AI16" s="71"/>
      <c r="AJ16" s="71"/>
      <c r="AK16" s="71"/>
      <c r="AL16" s="71"/>
      <c r="AM16" s="71"/>
    </row>
    <row r="17" spans="1:39">
      <c r="A17" s="8" t="s">
        <v>55</v>
      </c>
      <c r="B17" s="8"/>
      <c r="C17" s="8" t="s">
        <v>163</v>
      </c>
      <c r="D17" s="8"/>
      <c r="E17" s="30">
        <v>4069.7321016954943</v>
      </c>
      <c r="F17" s="30">
        <v>1060.5759215940718</v>
      </c>
      <c r="G17" s="30">
        <v>2125.3578522603743</v>
      </c>
      <c r="H17" s="30">
        <v>3181.9241210920823</v>
      </c>
      <c r="I17" s="30">
        <v>5287.7103715972025</v>
      </c>
      <c r="J17" s="30">
        <v>1315.163260311552</v>
      </c>
      <c r="K17" s="30">
        <v>3024.119100062037</v>
      </c>
      <c r="L17" s="30">
        <v>4228.7380265337142</v>
      </c>
      <c r="M17" s="30">
        <v>5775.977370646724</v>
      </c>
      <c r="N17" s="30">
        <v>1870.0078542523947</v>
      </c>
      <c r="O17" s="30">
        <v>4480.2078531140978</v>
      </c>
      <c r="P17" s="30">
        <v>6754.1732830205856</v>
      </c>
      <c r="Q17" s="30">
        <v>8929.5891884508346</v>
      </c>
      <c r="R17" s="30">
        <v>1708.067</v>
      </c>
      <c r="S17" s="30">
        <v>3767.4470000000001</v>
      </c>
      <c r="T17" s="30">
        <v>5886.3410000000003</v>
      </c>
      <c r="U17" s="30">
        <v>9173.4480000000003</v>
      </c>
      <c r="V17" s="30">
        <v>3669.6889999999999</v>
      </c>
      <c r="W17" s="30">
        <v>7511.8739999999998</v>
      </c>
      <c r="X17" s="30">
        <v>10636.727000000001</v>
      </c>
      <c r="Y17" s="30">
        <v>13225.915000000001</v>
      </c>
      <c r="Z17" s="30">
        <v>2597.6709999999998</v>
      </c>
      <c r="AA17" s="30">
        <v>5010.2420000000002</v>
      </c>
      <c r="AB17" s="30">
        <v>7490.6090000000004</v>
      </c>
      <c r="AC17" s="30">
        <v>10308.082</v>
      </c>
      <c r="AH17" s="71"/>
      <c r="AI17" s="71"/>
      <c r="AJ17" s="71"/>
      <c r="AK17" s="71"/>
      <c r="AL17" s="71"/>
      <c r="AM17" s="71"/>
    </row>
    <row r="18" spans="1:39">
      <c r="A18" s="7" t="s">
        <v>56</v>
      </c>
      <c r="B18" s="8"/>
      <c r="C18" s="7" t="s">
        <v>164</v>
      </c>
      <c r="D18" s="8"/>
      <c r="E18" s="30">
        <v>555.4222798959596</v>
      </c>
      <c r="F18" s="30">
        <v>190.40728282707553</v>
      </c>
      <c r="G18" s="30">
        <v>319.91849790268697</v>
      </c>
      <c r="H18" s="30">
        <v>526.87947137466494</v>
      </c>
      <c r="I18" s="26">
        <v>878.40137506331791</v>
      </c>
      <c r="J18" s="26">
        <v>191.58684355809015</v>
      </c>
      <c r="K18" s="26">
        <v>358.72448079407633</v>
      </c>
      <c r="L18" s="26">
        <v>629.44718584413295</v>
      </c>
      <c r="M18" s="26">
        <v>606.95442826164901</v>
      </c>
      <c r="N18" s="26">
        <v>234.84641521676028</v>
      </c>
      <c r="O18" s="26">
        <v>643.08541214904869</v>
      </c>
      <c r="P18" s="26">
        <v>901.28684526553639</v>
      </c>
      <c r="Q18" s="26">
        <v>1148.8366600076267</v>
      </c>
      <c r="R18" s="26">
        <v>215.61600000000001</v>
      </c>
      <c r="S18" s="26">
        <v>705.65599999999995</v>
      </c>
      <c r="T18" s="26">
        <v>1055.57</v>
      </c>
      <c r="U18" s="26">
        <v>1585.19</v>
      </c>
      <c r="V18" s="26">
        <v>618.93700000000001</v>
      </c>
      <c r="W18" s="26">
        <v>1239.2049999999999</v>
      </c>
      <c r="X18" s="26">
        <v>1800.095</v>
      </c>
      <c r="Y18" s="26">
        <v>2215.4569999999999</v>
      </c>
      <c r="Z18" s="26">
        <v>497.09699999999998</v>
      </c>
      <c r="AA18" s="26">
        <v>880.05399999999997</v>
      </c>
      <c r="AB18" s="26">
        <v>1333.5219999999999</v>
      </c>
      <c r="AC18" s="26">
        <v>1932.0940000000001</v>
      </c>
      <c r="AH18" s="71"/>
      <c r="AI18" s="71"/>
      <c r="AJ18" s="71"/>
      <c r="AK18" s="71"/>
      <c r="AL18" s="71"/>
      <c r="AM18" s="71"/>
    </row>
    <row r="19" spans="1:39">
      <c r="A19" s="34" t="s">
        <v>57</v>
      </c>
      <c r="B19" s="9"/>
      <c r="C19" s="34" t="s">
        <v>165</v>
      </c>
      <c r="D19" s="9"/>
      <c r="E19" s="30">
        <v>14.085008053454446</v>
      </c>
      <c r="F19" s="30">
        <v>-0.36283231171137331</v>
      </c>
      <c r="G19" s="30">
        <v>-1.6889488392211771</v>
      </c>
      <c r="H19" s="30">
        <v>-3.3892806529274169</v>
      </c>
      <c r="I19" s="26">
        <v>-3.4333896790570342</v>
      </c>
      <c r="J19" s="26">
        <v>9.5332411312400056E-2</v>
      </c>
      <c r="K19" s="26">
        <v>-5.9760616046579139E-2</v>
      </c>
      <c r="L19" s="26">
        <v>3.8417538887086586E-2</v>
      </c>
      <c r="M19" s="26">
        <v>0.20347066892049559</v>
      </c>
      <c r="N19" s="26">
        <v>-0.18639620719290159</v>
      </c>
      <c r="O19" s="26">
        <v>-0.33152913187745092</v>
      </c>
      <c r="P19" s="26">
        <v>-0.42259292775795243</v>
      </c>
      <c r="Q19" s="26">
        <v>-0.4595875948344062</v>
      </c>
      <c r="R19" s="26">
        <v>-8.2000000000000003E-2</v>
      </c>
      <c r="S19" s="26">
        <v>-0.57199999999999995</v>
      </c>
      <c r="T19" s="26">
        <v>-0.63500000000000001</v>
      </c>
      <c r="U19" s="26">
        <v>-0.63500000000000001</v>
      </c>
      <c r="V19" s="26">
        <v>-0.33200000000000002</v>
      </c>
      <c r="W19" s="26">
        <v>-0.44400000000000001</v>
      </c>
      <c r="X19" s="26">
        <v>-0.629</v>
      </c>
      <c r="Y19" s="26">
        <v>-0.98</v>
      </c>
      <c r="Z19" s="26">
        <v>-4.1000000000000002E-2</v>
      </c>
      <c r="AA19" s="26">
        <v>-0.36599999999999999</v>
      </c>
      <c r="AB19" s="26">
        <v>-0.51900000000000002</v>
      </c>
      <c r="AC19" s="26">
        <v>-0.73899999999999999</v>
      </c>
      <c r="AH19" s="71"/>
      <c r="AI19" s="71"/>
      <c r="AJ19" s="71"/>
      <c r="AK19" s="71"/>
      <c r="AL19" s="71"/>
      <c r="AM19" s="71"/>
    </row>
    <row r="20" spans="1:39">
      <c r="A20" s="16" t="s">
        <v>58</v>
      </c>
      <c r="B20" s="17"/>
      <c r="C20" s="16" t="s">
        <v>166</v>
      </c>
      <c r="D20" s="17"/>
      <c r="E20" s="53">
        <v>17.073038855783405</v>
      </c>
      <c r="F20" s="53">
        <v>-5.5975777030295788</v>
      </c>
      <c r="G20" s="53">
        <v>-7.8699039846102181</v>
      </c>
      <c r="H20" s="53">
        <v>-39.109054587054146</v>
      </c>
      <c r="I20" s="54">
        <v>-12.021843928036835</v>
      </c>
      <c r="J20" s="26">
        <v>-2.9225786990398466</v>
      </c>
      <c r="K20" s="26">
        <v>-3.7307698874792972</v>
      </c>
      <c r="L20" s="26">
        <v>-44.101911770564762</v>
      </c>
      <c r="M20" s="26">
        <v>-38.601089350658221</v>
      </c>
      <c r="N20" s="26">
        <v>0.24615682323948068</v>
      </c>
      <c r="O20" s="26">
        <v>-11.454118075594335</v>
      </c>
      <c r="P20" s="26">
        <v>-18.520099487197001</v>
      </c>
      <c r="Q20" s="26">
        <v>-17.043158547760111</v>
      </c>
      <c r="R20" s="26">
        <v>-1.6459999999999999</v>
      </c>
      <c r="S20" s="26">
        <v>1.2E-2</v>
      </c>
      <c r="T20" s="26">
        <f>T21+T22+T23+T24+T25</f>
        <v>8.5519999999999996</v>
      </c>
      <c r="U20" s="26">
        <f>U21+U22+U23+U24+U25</f>
        <v>11.981999999999999</v>
      </c>
      <c r="V20" s="26">
        <f>V21+V22+V23+V24+V25</f>
        <v>29.143999999999998</v>
      </c>
      <c r="W20" s="26">
        <f>W21+W22+W23+W24+W25</f>
        <v>20.577999999999999</v>
      </c>
      <c r="X20" s="26">
        <f>X21+X22+X23+X24+X25</f>
        <v>18.283999999999999</v>
      </c>
      <c r="Y20" s="26">
        <v>20.55</v>
      </c>
      <c r="Z20" s="26">
        <v>-17.673999999999999</v>
      </c>
      <c r="AA20" s="26">
        <v>-15.724</v>
      </c>
      <c r="AB20" s="26">
        <v>-23.209</v>
      </c>
      <c r="AC20" s="26">
        <v>-16.184999999999999</v>
      </c>
      <c r="AH20" s="71"/>
      <c r="AI20" s="71"/>
      <c r="AJ20" s="71"/>
      <c r="AK20" s="71"/>
      <c r="AL20" s="71"/>
      <c r="AM20" s="71"/>
    </row>
    <row r="21" spans="1:39">
      <c r="A21" s="115"/>
      <c r="B21" s="7" t="s">
        <v>59</v>
      </c>
      <c r="C21" s="115"/>
      <c r="D21" s="7" t="s">
        <v>167</v>
      </c>
      <c r="E21" s="29">
        <v>17.073038855783405</v>
      </c>
      <c r="F21" s="29">
        <v>-5.5975777030295788</v>
      </c>
      <c r="G21" s="29">
        <v>-7.8699039846102181</v>
      </c>
      <c r="H21" s="29">
        <v>-39.109054587054146</v>
      </c>
      <c r="I21" s="26">
        <v>-12.021843928036835</v>
      </c>
      <c r="J21" s="26">
        <v>-2.9979909050033866</v>
      </c>
      <c r="K21" s="26">
        <v>-3.924280453725363</v>
      </c>
      <c r="L21" s="26">
        <v>-14.713917393754162</v>
      </c>
      <c r="M21" s="26">
        <v>-9.4635204125189958</v>
      </c>
      <c r="N21" s="26">
        <v>2.5611692591391056E-2</v>
      </c>
      <c r="O21" s="26">
        <v>-11.78280146385052</v>
      </c>
      <c r="P21" s="26">
        <v>-18.898583388825333</v>
      </c>
      <c r="Q21" s="26">
        <v>-23.124512666404858</v>
      </c>
      <c r="R21" s="26">
        <v>-1.6459999999999999</v>
      </c>
      <c r="S21" s="26">
        <v>1.2E-2</v>
      </c>
      <c r="T21" s="26">
        <v>8.5519999999999996</v>
      </c>
      <c r="U21" s="26">
        <v>11.981999999999999</v>
      </c>
      <c r="V21" s="26">
        <v>29.143999999999998</v>
      </c>
      <c r="W21" s="26">
        <v>20.577999999999999</v>
      </c>
      <c r="X21" s="26">
        <v>18.283999999999999</v>
      </c>
      <c r="Y21" s="26">
        <v>20.55</v>
      </c>
      <c r="Z21" s="26">
        <v>-17.673999999999999</v>
      </c>
      <c r="AA21" s="26">
        <v>-15.724</v>
      </c>
      <c r="AB21" s="26">
        <v>-23.209</v>
      </c>
      <c r="AC21" s="26">
        <v>-16.184999999999999</v>
      </c>
      <c r="AH21" s="71"/>
      <c r="AI21" s="71"/>
      <c r="AJ21" s="71"/>
      <c r="AK21" s="71"/>
      <c r="AL21" s="71"/>
      <c r="AM21" s="71"/>
    </row>
    <row r="22" spans="1:39">
      <c r="A22" s="116"/>
      <c r="B22" s="7" t="s">
        <v>60</v>
      </c>
      <c r="C22" s="116"/>
      <c r="D22" s="7" t="s">
        <v>168</v>
      </c>
      <c r="E22" s="29">
        <v>0</v>
      </c>
      <c r="F22" s="29">
        <v>0</v>
      </c>
      <c r="G22" s="29">
        <v>0</v>
      </c>
      <c r="H22" s="29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H22" s="71"/>
      <c r="AI22" s="71"/>
      <c r="AJ22" s="71"/>
      <c r="AK22" s="71"/>
      <c r="AL22" s="71"/>
      <c r="AM22" s="71"/>
    </row>
    <row r="23" spans="1:39">
      <c r="A23" s="116"/>
      <c r="B23" s="7" t="s">
        <v>61</v>
      </c>
      <c r="C23" s="116"/>
      <c r="D23" s="7" t="s">
        <v>169</v>
      </c>
      <c r="E23" s="29">
        <v>0</v>
      </c>
      <c r="F23" s="29">
        <v>0</v>
      </c>
      <c r="G23" s="29">
        <v>0</v>
      </c>
      <c r="H23" s="29">
        <v>0</v>
      </c>
      <c r="I23" s="26">
        <v>0</v>
      </c>
      <c r="J23" s="26">
        <v>0</v>
      </c>
      <c r="K23" s="26">
        <v>0</v>
      </c>
      <c r="L23" s="26">
        <v>-29.866079305183234</v>
      </c>
      <c r="M23" s="26">
        <v>-29.866079305183234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H23" s="71"/>
      <c r="AI23" s="71"/>
      <c r="AJ23" s="71"/>
      <c r="AK23" s="71"/>
      <c r="AL23" s="71"/>
      <c r="AM23" s="71"/>
    </row>
    <row r="24" spans="1:39">
      <c r="A24" s="116"/>
      <c r="B24" s="7" t="s">
        <v>62</v>
      </c>
      <c r="C24" s="116"/>
      <c r="D24" s="7" t="s">
        <v>170</v>
      </c>
      <c r="E24" s="29">
        <v>0</v>
      </c>
      <c r="F24" s="29">
        <v>0</v>
      </c>
      <c r="G24" s="29">
        <v>0</v>
      </c>
      <c r="H24" s="29">
        <v>0</v>
      </c>
      <c r="I24" s="26">
        <v>0</v>
      </c>
      <c r="J24" s="26">
        <v>7.5412205963540327E-2</v>
      </c>
      <c r="K24" s="26">
        <v>0.19351056624606577</v>
      </c>
      <c r="L24" s="26">
        <v>0.47808492837263311</v>
      </c>
      <c r="M24" s="26">
        <v>0.72851036704401229</v>
      </c>
      <c r="N24" s="26">
        <v>0.22054513064808964</v>
      </c>
      <c r="O24" s="26">
        <v>0.32868338825618526</v>
      </c>
      <c r="P24" s="26">
        <v>0.37848390162833451</v>
      </c>
      <c r="Q24" s="26">
        <v>6.0813541186447431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H24" s="71"/>
      <c r="AI24" s="71"/>
      <c r="AJ24" s="71"/>
      <c r="AK24" s="71"/>
      <c r="AL24" s="71"/>
      <c r="AM24" s="71"/>
    </row>
    <row r="25" spans="1:39">
      <c r="A25" s="117"/>
      <c r="B25" s="7" t="s">
        <v>63</v>
      </c>
      <c r="C25" s="117"/>
      <c r="D25" s="7" t="s">
        <v>171</v>
      </c>
      <c r="E25" s="29">
        <v>0</v>
      </c>
      <c r="F25" s="29">
        <v>0</v>
      </c>
      <c r="G25" s="29">
        <v>0</v>
      </c>
      <c r="H25" s="29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H25" s="71"/>
      <c r="AI25" s="71"/>
      <c r="AJ25" s="71"/>
      <c r="AK25" s="71"/>
      <c r="AL25" s="71"/>
      <c r="AM25" s="71"/>
    </row>
    <row r="26" spans="1:39">
      <c r="A26" s="15" t="s">
        <v>64</v>
      </c>
      <c r="B26" s="15"/>
      <c r="C26" s="15" t="s">
        <v>172</v>
      </c>
      <c r="D26" s="15"/>
      <c r="E26" s="52">
        <v>2549.3559999999998</v>
      </c>
      <c r="F26" s="52">
        <v>612.11800000000005</v>
      </c>
      <c r="G26" s="52">
        <v>1269.9190000000003</v>
      </c>
      <c r="H26" s="52">
        <v>1847.5029999999995</v>
      </c>
      <c r="I26" s="28">
        <v>3102.38</v>
      </c>
      <c r="J26" s="28">
        <v>790.39499999999998</v>
      </c>
      <c r="K26" s="28">
        <f t="shared" ref="K26:P26" si="2">K15+K16+K17-K18+K19+K20</f>
        <v>2667.235815390919</v>
      </c>
      <c r="L26" s="28">
        <f t="shared" si="2"/>
        <v>3561.836586018293</v>
      </c>
      <c r="M26" s="28">
        <f t="shared" si="2"/>
        <v>5140.0689239105068</v>
      </c>
      <c r="N26" s="28">
        <f t="shared" si="2"/>
        <v>1635.2112395490065</v>
      </c>
      <c r="O26" s="28">
        <f t="shared" si="2"/>
        <v>3838.0288103084222</v>
      </c>
      <c r="P26" s="28">
        <f t="shared" si="2"/>
        <v>5875.3920011838291</v>
      </c>
      <c r="Q26" s="28">
        <v>7815.2329810302726</v>
      </c>
      <c r="R26" s="28">
        <v>1490.867</v>
      </c>
      <c r="S26" s="28">
        <f t="shared" ref="S26:X26" si="3">S15+S16+S17-S18+S19+S20</f>
        <v>3061.1320000000001</v>
      </c>
      <c r="T26" s="28">
        <f t="shared" si="3"/>
        <v>4838.6720000000005</v>
      </c>
      <c r="U26" s="28">
        <f t="shared" si="3"/>
        <v>7600.0329999999994</v>
      </c>
      <c r="V26" s="28">
        <f t="shared" si="3"/>
        <v>3078.8389999999999</v>
      </c>
      <c r="W26" s="28">
        <f t="shared" si="3"/>
        <v>6291.326</v>
      </c>
      <c r="X26" s="28">
        <f t="shared" si="3"/>
        <v>8862.3209999999999</v>
      </c>
      <c r="Y26" s="28">
        <v>11037.578</v>
      </c>
      <c r="Z26" s="28">
        <v>2082.5859999999998</v>
      </c>
      <c r="AA26" s="28">
        <v>4113.7820000000002</v>
      </c>
      <c r="AB26" s="28">
        <v>6133.4170000000004</v>
      </c>
      <c r="AC26" s="28">
        <v>8358.3150000000005</v>
      </c>
      <c r="AH26" s="71"/>
      <c r="AI26" s="71"/>
      <c r="AJ26" s="71"/>
      <c r="AK26" s="71"/>
      <c r="AL26" s="71"/>
      <c r="AM26" s="71"/>
    </row>
    <row r="27" spans="1:39">
      <c r="A27" s="7" t="s">
        <v>65</v>
      </c>
      <c r="B27" s="8"/>
      <c r="C27" s="7" t="s">
        <v>173</v>
      </c>
      <c r="D27" s="8"/>
      <c r="E27" s="30">
        <v>140.33926955452731</v>
      </c>
      <c r="F27" s="30">
        <v>278.65094677890278</v>
      </c>
      <c r="G27" s="30">
        <v>238.86460520998742</v>
      </c>
      <c r="H27" s="30">
        <v>272.52975224956032</v>
      </c>
      <c r="I27" s="26">
        <v>107.35710098405814</v>
      </c>
      <c r="J27" s="26">
        <v>0.29880308023289565</v>
      </c>
      <c r="K27" s="26">
        <v>36.426941224011244</v>
      </c>
      <c r="L27" s="26">
        <v>101.64427066436731</v>
      </c>
      <c r="M27" s="26">
        <v>131.05218524652676</v>
      </c>
      <c r="N27" s="26">
        <v>48.266657560287072</v>
      </c>
      <c r="O27" s="26">
        <v>119.62794747895573</v>
      </c>
      <c r="P27" s="26">
        <v>196.93826443788026</v>
      </c>
      <c r="Q27" s="26">
        <v>301.96043278068993</v>
      </c>
      <c r="R27" s="26">
        <v>96.364000000000004</v>
      </c>
      <c r="S27" s="26">
        <v>359.209</v>
      </c>
      <c r="T27" s="26">
        <v>365.61900000000003</v>
      </c>
      <c r="U27" s="26">
        <v>510.04300000000001</v>
      </c>
      <c r="V27" s="26">
        <v>14.052</v>
      </c>
      <c r="W27" s="26">
        <v>76.460999999999999</v>
      </c>
      <c r="X27" s="26">
        <v>101.47</v>
      </c>
      <c r="Y27" s="26">
        <v>116.55200000000001</v>
      </c>
      <c r="Z27" s="26">
        <v>14.122999999999999</v>
      </c>
      <c r="AA27" s="26">
        <v>51.454000000000001</v>
      </c>
      <c r="AB27" s="26">
        <v>72.122</v>
      </c>
      <c r="AC27" s="26">
        <v>95.507000000000005</v>
      </c>
      <c r="AH27" s="71"/>
      <c r="AI27" s="71"/>
      <c r="AJ27" s="71"/>
      <c r="AK27" s="71"/>
      <c r="AL27" s="71"/>
      <c r="AM27" s="71"/>
    </row>
    <row r="28" spans="1:39">
      <c r="A28" s="7" t="s">
        <v>66</v>
      </c>
      <c r="B28" s="8"/>
      <c r="C28" s="7" t="s">
        <v>174</v>
      </c>
      <c r="D28" s="8"/>
      <c r="E28" s="30">
        <v>2071.4993084843004</v>
      </c>
      <c r="F28" s="30">
        <v>510.77825396554374</v>
      </c>
      <c r="G28" s="30">
        <v>1309.7933420982238</v>
      </c>
      <c r="H28" s="30">
        <v>1802.6604857115212</v>
      </c>
      <c r="I28" s="29">
        <v>2411.5628254819267</v>
      </c>
      <c r="J28" s="29">
        <v>572.06561146493186</v>
      </c>
      <c r="K28" s="29">
        <v>1223.6000364255185</v>
      </c>
      <c r="L28" s="29">
        <v>1756.7031490998913</v>
      </c>
      <c r="M28" s="29">
        <v>2081.1805282838454</v>
      </c>
      <c r="N28" s="29">
        <v>445.96786586302869</v>
      </c>
      <c r="O28" s="29">
        <v>1211.6151871645579</v>
      </c>
      <c r="P28" s="29">
        <v>2014.6541567777076</v>
      </c>
      <c r="Q28" s="29">
        <v>2837.3372946084542</v>
      </c>
      <c r="R28" s="29">
        <v>710.36400000000003</v>
      </c>
      <c r="S28" s="29">
        <f t="shared" ref="S28:X28" si="4">S29+S30+S31+S32+S33</f>
        <v>1796.502</v>
      </c>
      <c r="T28" s="29">
        <f t="shared" si="4"/>
        <v>2677.6790000000001</v>
      </c>
      <c r="U28" s="29">
        <f t="shared" si="4"/>
        <v>3947.192</v>
      </c>
      <c r="V28" s="29">
        <f t="shared" si="4"/>
        <v>1123.886</v>
      </c>
      <c r="W28" s="29">
        <f t="shared" si="4"/>
        <v>2378.3580000000002</v>
      </c>
      <c r="X28" s="29">
        <f t="shared" si="4"/>
        <v>3504.105</v>
      </c>
      <c r="Y28" s="29">
        <v>4857.7020000000002</v>
      </c>
      <c r="Z28" s="29">
        <v>1202.6099999999999</v>
      </c>
      <c r="AA28" s="29">
        <v>2438.4679999999998</v>
      </c>
      <c r="AB28" s="29">
        <v>3558.1089999999999</v>
      </c>
      <c r="AC28" s="29">
        <v>4834.1400000000003</v>
      </c>
      <c r="AH28" s="71"/>
      <c r="AI28" s="71"/>
      <c r="AJ28" s="71"/>
      <c r="AK28" s="71"/>
      <c r="AL28" s="71"/>
      <c r="AM28" s="71"/>
    </row>
    <row r="29" spans="1:39">
      <c r="A29" s="115"/>
      <c r="B29" s="8" t="s">
        <v>67</v>
      </c>
      <c r="C29" s="115"/>
      <c r="D29" s="8" t="s">
        <v>175</v>
      </c>
      <c r="E29" s="30">
        <v>335.20725550793679</v>
      </c>
      <c r="F29" s="30">
        <v>67.915094393315925</v>
      </c>
      <c r="G29" s="30">
        <v>258.31383998952771</v>
      </c>
      <c r="H29" s="30">
        <v>355.16445552387296</v>
      </c>
      <c r="I29" s="30">
        <v>437.94144597924884</v>
      </c>
      <c r="J29" s="30">
        <v>110.72646143163671</v>
      </c>
      <c r="K29" s="30">
        <v>209.2517970870968</v>
      </c>
      <c r="L29" s="30">
        <v>305.34829056180672</v>
      </c>
      <c r="M29" s="30">
        <v>375.5285968776501</v>
      </c>
      <c r="N29" s="30">
        <v>48.763239822197939</v>
      </c>
      <c r="O29" s="30">
        <v>86.731151217124548</v>
      </c>
      <c r="P29" s="30">
        <v>181.40619575301221</v>
      </c>
      <c r="Q29" s="30">
        <v>250.28030574669467</v>
      </c>
      <c r="R29" s="30">
        <v>60.991</v>
      </c>
      <c r="S29" s="30">
        <v>152.84100000000001</v>
      </c>
      <c r="T29" s="30">
        <v>251.27600000000001</v>
      </c>
      <c r="U29" s="30">
        <v>349.80099999999999</v>
      </c>
      <c r="V29" s="30">
        <v>106.496</v>
      </c>
      <c r="W29" s="30">
        <v>209.374</v>
      </c>
      <c r="X29" s="30">
        <v>265.08300000000003</v>
      </c>
      <c r="Y29" s="30">
        <v>330.601</v>
      </c>
      <c r="Z29" s="30">
        <v>55.213999999999999</v>
      </c>
      <c r="AA29" s="30">
        <v>120.928</v>
      </c>
      <c r="AB29" s="30">
        <v>180.071</v>
      </c>
      <c r="AC29" s="30">
        <v>239.75899999999999</v>
      </c>
      <c r="AH29" s="71"/>
      <c r="AI29" s="71"/>
      <c r="AJ29" s="71"/>
      <c r="AK29" s="71"/>
      <c r="AL29" s="71"/>
      <c r="AM29" s="71"/>
    </row>
    <row r="30" spans="1:39">
      <c r="A30" s="116"/>
      <c r="B30" s="8" t="s">
        <v>68</v>
      </c>
      <c r="C30" s="116"/>
      <c r="D30" s="8" t="s">
        <v>176</v>
      </c>
      <c r="E30" s="30">
        <v>788.68503878748561</v>
      </c>
      <c r="F30" s="30">
        <v>225.19365285342712</v>
      </c>
      <c r="G30" s="30">
        <v>477.79181677964266</v>
      </c>
      <c r="H30" s="30">
        <v>678.31144956488583</v>
      </c>
      <c r="I30" s="30">
        <v>941.27665750337223</v>
      </c>
      <c r="J30" s="30">
        <v>217.1231239435177</v>
      </c>
      <c r="K30" s="30">
        <v>485.5521596348342</v>
      </c>
      <c r="L30" s="30">
        <v>671.85161154461275</v>
      </c>
      <c r="M30" s="30">
        <v>815.75944360020708</v>
      </c>
      <c r="N30" s="30">
        <v>180.42583707548621</v>
      </c>
      <c r="O30" s="30">
        <v>446.70064484550454</v>
      </c>
      <c r="P30" s="30">
        <v>834.15575323987923</v>
      </c>
      <c r="Q30" s="30">
        <v>1062.4612267431603</v>
      </c>
      <c r="R30" s="30">
        <v>238.892</v>
      </c>
      <c r="S30" s="30">
        <v>598.08100000000002</v>
      </c>
      <c r="T30" s="30">
        <v>865.19</v>
      </c>
      <c r="U30" s="30">
        <v>1240.3920000000001</v>
      </c>
      <c r="V30" s="30">
        <v>425.18200000000002</v>
      </c>
      <c r="W30" s="30">
        <v>932.67899999999997</v>
      </c>
      <c r="X30" s="30">
        <v>1342.509</v>
      </c>
      <c r="Y30" s="30">
        <v>1779.232</v>
      </c>
      <c r="Z30" s="30">
        <v>466.10500000000002</v>
      </c>
      <c r="AA30" s="30">
        <v>965.94</v>
      </c>
      <c r="AB30" s="30">
        <v>1397.91</v>
      </c>
      <c r="AC30" s="30">
        <v>1853.3869999999999</v>
      </c>
      <c r="AH30" s="71"/>
      <c r="AI30" s="71"/>
      <c r="AJ30" s="71"/>
      <c r="AK30" s="71"/>
      <c r="AL30" s="71"/>
      <c r="AM30" s="71"/>
    </row>
    <row r="31" spans="1:39">
      <c r="A31" s="116"/>
      <c r="B31" s="8" t="s">
        <v>69</v>
      </c>
      <c r="C31" s="116"/>
      <c r="D31" s="8" t="s">
        <v>177</v>
      </c>
      <c r="E31" s="30">
        <v>270.65013858771437</v>
      </c>
      <c r="F31" s="30">
        <v>70.686848680428682</v>
      </c>
      <c r="G31" s="30">
        <v>171.48308774565882</v>
      </c>
      <c r="H31" s="30">
        <v>233.48188115036342</v>
      </c>
      <c r="I31" s="30">
        <v>319.25686251074268</v>
      </c>
      <c r="J31" s="30">
        <v>78.881167437863198</v>
      </c>
      <c r="K31" s="30">
        <v>166.48169333128442</v>
      </c>
      <c r="L31" s="30">
        <v>234.07521869539727</v>
      </c>
      <c r="M31" s="30">
        <v>270.035457965521</v>
      </c>
      <c r="N31" s="30">
        <v>63.504191780354127</v>
      </c>
      <c r="O31" s="30">
        <v>130.23118821179162</v>
      </c>
      <c r="P31" s="30">
        <v>208.01247574003565</v>
      </c>
      <c r="Q31" s="30">
        <v>283.93406981178254</v>
      </c>
      <c r="R31" s="30">
        <v>79.564999999999998</v>
      </c>
      <c r="S31" s="30">
        <v>178.11099999999999</v>
      </c>
      <c r="T31" s="30">
        <v>253.95699999999999</v>
      </c>
      <c r="U31" s="30">
        <v>338.46499999999997</v>
      </c>
      <c r="V31" s="30">
        <v>130.58500000000001</v>
      </c>
      <c r="W31" s="30">
        <v>234.94900000000001</v>
      </c>
      <c r="X31" s="30">
        <v>303.76499999999999</v>
      </c>
      <c r="Y31" s="30">
        <v>450.17099999999999</v>
      </c>
      <c r="Z31" s="30">
        <v>117.492</v>
      </c>
      <c r="AA31" s="30">
        <v>242.90600000000001</v>
      </c>
      <c r="AB31" s="30">
        <v>353.529</v>
      </c>
      <c r="AC31" s="30">
        <v>468.21699999999998</v>
      </c>
      <c r="AH31" s="71"/>
      <c r="AI31" s="71"/>
      <c r="AJ31" s="71"/>
      <c r="AK31" s="71"/>
      <c r="AL31" s="71"/>
      <c r="AM31" s="71"/>
    </row>
    <row r="32" spans="1:39">
      <c r="A32" s="116"/>
      <c r="B32" s="8" t="s">
        <v>70</v>
      </c>
      <c r="C32" s="116"/>
      <c r="D32" s="8" t="s">
        <v>178</v>
      </c>
      <c r="E32" s="30">
        <v>5.7142531915014718</v>
      </c>
      <c r="F32" s="30">
        <v>1.0031246264961498</v>
      </c>
      <c r="G32" s="30">
        <v>2.6323128496707477</v>
      </c>
      <c r="H32" s="30">
        <v>0.90921508699438258</v>
      </c>
      <c r="I32" s="30">
        <v>5.1223385182782112E-2</v>
      </c>
      <c r="J32" s="30">
        <v>9.9601026744298559E-3</v>
      </c>
      <c r="K32" s="30">
        <v>5.8337744235946301E-2</v>
      </c>
      <c r="L32" s="30">
        <v>8.1103693206071678E-2</v>
      </c>
      <c r="M32" s="30">
        <v>4.2686154318985092E-2</v>
      </c>
      <c r="N32" s="30">
        <v>1.4228718106328366E-2</v>
      </c>
      <c r="O32" s="30">
        <v>2.8457436212656732E-2</v>
      </c>
      <c r="P32" s="30">
        <v>4.410902612961793E-2</v>
      </c>
      <c r="Q32" s="30">
        <v>5.8337744235946301E-2</v>
      </c>
      <c r="R32" s="30">
        <v>1.9E-2</v>
      </c>
      <c r="S32" s="30">
        <v>3.9E-2</v>
      </c>
      <c r="T32" s="30">
        <v>5.8000000000000003E-2</v>
      </c>
      <c r="U32" s="30">
        <v>7.5999999999999998E-2</v>
      </c>
      <c r="V32" s="30">
        <v>0.02</v>
      </c>
      <c r="W32" s="30">
        <v>3.7999999999999999E-2</v>
      </c>
      <c r="X32" s="30">
        <v>5.7000000000000002E-2</v>
      </c>
      <c r="Y32" s="30">
        <v>7.5999999999999998E-2</v>
      </c>
      <c r="Z32" s="30">
        <v>1.9E-2</v>
      </c>
      <c r="AA32" s="30">
        <v>3.9E-2</v>
      </c>
      <c r="AB32" s="30">
        <v>0.06</v>
      </c>
      <c r="AC32" s="30">
        <v>0.08</v>
      </c>
    </row>
    <row r="33" spans="1:33">
      <c r="A33" s="117"/>
      <c r="B33" s="8" t="s">
        <v>52</v>
      </c>
      <c r="C33" s="117"/>
      <c r="D33" s="8" t="s">
        <v>155</v>
      </c>
      <c r="E33" s="30">
        <v>671.24262240966186</v>
      </c>
      <c r="F33" s="30">
        <v>145.97953341187585</v>
      </c>
      <c r="G33" s="30">
        <v>399.57228473372379</v>
      </c>
      <c r="H33" s="30">
        <v>534.79348438540478</v>
      </c>
      <c r="I33" s="30">
        <v>713.03663610338015</v>
      </c>
      <c r="J33" s="30">
        <v>165.32489854923992</v>
      </c>
      <c r="K33" s="30">
        <v>362.25604862806699</v>
      </c>
      <c r="L33" s="30">
        <v>545.34692460486849</v>
      </c>
      <c r="M33" s="30">
        <v>619.81434368614862</v>
      </c>
      <c r="N33" s="30">
        <v>153.2603684668841</v>
      </c>
      <c r="O33" s="30">
        <v>547.92374545392465</v>
      </c>
      <c r="P33" s="30">
        <v>791.03562301865099</v>
      </c>
      <c r="Q33" s="30">
        <v>1240.6033545625808</v>
      </c>
      <c r="R33" s="30">
        <v>330.89699999999999</v>
      </c>
      <c r="S33" s="30">
        <v>867.43</v>
      </c>
      <c r="T33" s="30">
        <v>1307.1980000000001</v>
      </c>
      <c r="U33" s="30">
        <v>2018.4580000000001</v>
      </c>
      <c r="V33" s="30">
        <v>461.60300000000001</v>
      </c>
      <c r="W33" s="30">
        <v>1001.318</v>
      </c>
      <c r="X33" s="30">
        <v>1592.691</v>
      </c>
      <c r="Y33" s="30">
        <v>2297.6219999999998</v>
      </c>
      <c r="Z33" s="30">
        <v>563.78</v>
      </c>
      <c r="AA33" s="30">
        <v>1108.655</v>
      </c>
      <c r="AB33" s="30">
        <v>1626.539</v>
      </c>
      <c r="AC33" s="30">
        <v>2272.6970000000001</v>
      </c>
    </row>
    <row r="34" spans="1:33">
      <c r="A34" s="7" t="s">
        <v>71</v>
      </c>
      <c r="B34" s="8"/>
      <c r="C34" s="7" t="s">
        <v>179</v>
      </c>
      <c r="D34" s="8"/>
      <c r="E34" s="30">
        <v>153.51648539279799</v>
      </c>
      <c r="F34" s="30">
        <v>30.267329155781695</v>
      </c>
      <c r="G34" s="30">
        <v>56.540657139117023</v>
      </c>
      <c r="H34" s="30">
        <v>81.308586746802803</v>
      </c>
      <c r="I34" s="29">
        <v>115.8132281546491</v>
      </c>
      <c r="J34" s="29">
        <v>28.505813854218246</v>
      </c>
      <c r="K34" s="29">
        <v>65.58869898293122</v>
      </c>
      <c r="L34" s="29">
        <v>91.944553531283262</v>
      </c>
      <c r="M34" s="29">
        <v>102.28456297915208</v>
      </c>
      <c r="N34" s="29">
        <v>15.342826734053876</v>
      </c>
      <c r="O34" s="29">
        <v>30.143539308256639</v>
      </c>
      <c r="P34" s="29">
        <v>46.219145024786421</v>
      </c>
      <c r="Q34" s="29">
        <v>61.97602745573446</v>
      </c>
      <c r="R34" s="29">
        <v>15.53</v>
      </c>
      <c r="S34" s="29">
        <v>28.709</v>
      </c>
      <c r="T34" s="29">
        <v>43.613</v>
      </c>
      <c r="U34" s="29">
        <v>57.856000000000002</v>
      </c>
      <c r="V34" s="29">
        <v>15.375</v>
      </c>
      <c r="W34" s="29">
        <v>32.145000000000003</v>
      </c>
      <c r="X34" s="29">
        <v>48.918999999999997</v>
      </c>
      <c r="Y34" s="29">
        <v>65.887</v>
      </c>
      <c r="Z34" s="29">
        <v>18.452000000000002</v>
      </c>
      <c r="AA34" s="29">
        <v>37.85</v>
      </c>
      <c r="AB34" s="29">
        <v>57.512999999999998</v>
      </c>
      <c r="AC34" s="29">
        <v>77.686999999999998</v>
      </c>
    </row>
    <row r="35" spans="1:33">
      <c r="A35" s="7" t="s">
        <v>72</v>
      </c>
      <c r="B35" s="8"/>
      <c r="C35" s="7" t="s">
        <v>180</v>
      </c>
      <c r="D35" s="8"/>
      <c r="E35" s="30">
        <v>875.81174836796606</v>
      </c>
      <c r="F35" s="30">
        <v>53.270897718282768</v>
      </c>
      <c r="G35" s="30">
        <v>181.47876221535449</v>
      </c>
      <c r="H35" s="30">
        <v>225.71442393611878</v>
      </c>
      <c r="I35" s="29">
        <v>414.4284893085412</v>
      </c>
      <c r="J35" s="29">
        <v>20.376947200072852</v>
      </c>
      <c r="K35" s="29">
        <v>245.21772784446304</v>
      </c>
      <c r="L35" s="29">
        <v>369.44581988719477</v>
      </c>
      <c r="M35" s="29">
        <v>617.89631248541559</v>
      </c>
      <c r="N35" s="29">
        <v>183.61449280311436</v>
      </c>
      <c r="O35" s="29">
        <v>217.60690035913285</v>
      </c>
      <c r="P35" s="29">
        <v>714.96747315040898</v>
      </c>
      <c r="Q35" s="29">
        <v>807.25351591624406</v>
      </c>
      <c r="R35" s="29">
        <v>7.0439999999999996</v>
      </c>
      <c r="S35" s="29">
        <v>110.91200000000001</v>
      </c>
      <c r="T35" s="29">
        <v>125.76900000000001</v>
      </c>
      <c r="U35" s="29">
        <v>138.71100000000001</v>
      </c>
      <c r="V35" s="29">
        <v>7.6189999999999998</v>
      </c>
      <c r="W35" s="29">
        <v>16.638999999999999</v>
      </c>
      <c r="X35" s="29">
        <v>1.141</v>
      </c>
      <c r="Y35" s="29">
        <v>2.98</v>
      </c>
      <c r="Z35" s="29">
        <v>0.996</v>
      </c>
      <c r="AA35" s="29">
        <v>1.155</v>
      </c>
      <c r="AB35" s="29">
        <v>2.6040000000000001</v>
      </c>
      <c r="AC35" s="29">
        <v>11.99</v>
      </c>
    </row>
    <row r="36" spans="1:33">
      <c r="A36" s="7" t="s">
        <v>73</v>
      </c>
      <c r="B36" s="8"/>
      <c r="C36" s="7" t="s">
        <v>181</v>
      </c>
      <c r="D36" s="8"/>
      <c r="E36" s="30">
        <v>0</v>
      </c>
      <c r="F36" s="30">
        <v>0</v>
      </c>
      <c r="G36" s="30">
        <v>0</v>
      </c>
      <c r="H36" s="30">
        <v>0</v>
      </c>
      <c r="I36" s="26">
        <v>139.86403036977592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101.252</v>
      </c>
      <c r="Z36" s="26">
        <v>0</v>
      </c>
      <c r="AA36" s="26">
        <v>0</v>
      </c>
      <c r="AB36" s="26">
        <v>0.25</v>
      </c>
      <c r="AC36" s="26">
        <v>0.74099999999999999</v>
      </c>
    </row>
    <row r="37" spans="1:33">
      <c r="A37" s="7" t="s">
        <v>74</v>
      </c>
      <c r="B37" s="8"/>
      <c r="C37" s="7" t="s">
        <v>182</v>
      </c>
      <c r="D37" s="8"/>
      <c r="E37" s="30">
        <v>24.999857712818937</v>
      </c>
      <c r="F37" s="30">
        <v>0</v>
      </c>
      <c r="G37" s="30">
        <v>0</v>
      </c>
      <c r="H37" s="30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0.27746000307340313</v>
      </c>
      <c r="Q37" s="26">
        <v>0.51223385182782111</v>
      </c>
      <c r="R37" s="26">
        <v>1.081</v>
      </c>
      <c r="S37" s="26">
        <v>1.3859999999999999</v>
      </c>
      <c r="T37" s="26">
        <v>1.3859999999999999</v>
      </c>
      <c r="U37" s="26">
        <v>0.59499999999999997</v>
      </c>
      <c r="V37" s="26">
        <v>0</v>
      </c>
      <c r="W37" s="26">
        <v>0</v>
      </c>
      <c r="X37" s="26">
        <v>0</v>
      </c>
      <c r="Y37" s="26">
        <v>57.886000000000003</v>
      </c>
      <c r="Z37" s="26">
        <v>0</v>
      </c>
      <c r="AA37" s="26">
        <v>0</v>
      </c>
      <c r="AB37" s="26">
        <v>0.14599999999999999</v>
      </c>
      <c r="AC37" s="26">
        <v>0.14599999999999999</v>
      </c>
    </row>
    <row r="38" spans="1:33" s="2" customFormat="1">
      <c r="A38" s="15" t="s">
        <v>213</v>
      </c>
      <c r="B38" s="15"/>
      <c r="C38" s="15" t="s">
        <v>183</v>
      </c>
      <c r="D38" s="15"/>
      <c r="E38" s="52">
        <v>486.28299999999939</v>
      </c>
      <c r="F38" s="52">
        <v>390.26700000000005</v>
      </c>
      <c r="G38" s="52">
        <v>349.9850000000003</v>
      </c>
      <c r="H38" s="52">
        <v>556.3439999999996</v>
      </c>
      <c r="I38" s="56">
        <v>1012.0220000000002</v>
      </c>
      <c r="J38" s="56">
        <v>354.20000000000005</v>
      </c>
      <c r="K38" s="56">
        <f t="shared" ref="K38:P38" si="5">K26+K27-K28-K34-K35-K36+K37</f>
        <v>1169.2562933620177</v>
      </c>
      <c r="L38" s="56">
        <f t="shared" si="5"/>
        <v>1445.3873341642911</v>
      </c>
      <c r="M38" s="56">
        <f t="shared" si="5"/>
        <v>2469.7597054086209</v>
      </c>
      <c r="N38" s="56">
        <f t="shared" si="5"/>
        <v>1038.5527117090965</v>
      </c>
      <c r="O38" s="56">
        <f t="shared" si="5"/>
        <v>2498.2911309554306</v>
      </c>
      <c r="P38" s="56">
        <f t="shared" si="5"/>
        <v>3296.7669506718794</v>
      </c>
      <c r="Q38" s="56">
        <v>4411.1388096823575</v>
      </c>
      <c r="R38" s="56">
        <v>855.34799999999996</v>
      </c>
      <c r="S38" s="56">
        <f t="shared" ref="S38:X38" si="6">S26+S27-S28-S34-S35-S36+S37</f>
        <v>1485.6039999999998</v>
      </c>
      <c r="T38" s="56">
        <f t="shared" si="6"/>
        <v>2358.6160000000004</v>
      </c>
      <c r="U38" s="56">
        <f t="shared" si="6"/>
        <v>3966.9119999999989</v>
      </c>
      <c r="V38" s="56">
        <f t="shared" si="6"/>
        <v>1946.0110000000002</v>
      </c>
      <c r="W38" s="56">
        <f t="shared" si="6"/>
        <v>3940.645</v>
      </c>
      <c r="X38" s="56">
        <f t="shared" si="6"/>
        <v>5409.6260000000002</v>
      </c>
      <c r="Y38" s="56">
        <v>6184.1949999999997</v>
      </c>
      <c r="Z38" s="56">
        <v>874.65099999999995</v>
      </c>
      <c r="AA38" s="56">
        <v>1687.7629999999999</v>
      </c>
      <c r="AB38" s="56">
        <v>2587.2089999999998</v>
      </c>
      <c r="AC38" s="56">
        <v>3529.41</v>
      </c>
      <c r="AD38" s="71"/>
      <c r="AE38" s="71"/>
      <c r="AF38" s="71"/>
      <c r="AG38" s="71"/>
    </row>
    <row r="39" spans="1:33" s="2" customFormat="1">
      <c r="A39" s="8" t="s">
        <v>75</v>
      </c>
      <c r="B39" s="9"/>
      <c r="C39" s="8" t="s">
        <v>184</v>
      </c>
      <c r="D39" s="9"/>
      <c r="E39" s="30">
        <v>-44.671060494817901</v>
      </c>
      <c r="F39" s="30">
        <v>8.3238000922020934</v>
      </c>
      <c r="G39" s="30">
        <v>85.683917564498785</v>
      </c>
      <c r="H39" s="30">
        <v>63.344830137563243</v>
      </c>
      <c r="I39" s="27">
        <v>120.17290738242811</v>
      </c>
      <c r="J39" s="27">
        <v>-49.245593366002467</v>
      </c>
      <c r="K39" s="27">
        <v>122.03829232616776</v>
      </c>
      <c r="L39" s="27">
        <v>130.00637446571164</v>
      </c>
      <c r="M39" s="27">
        <v>363.60635397635758</v>
      </c>
      <c r="N39" s="27">
        <v>0</v>
      </c>
      <c r="O39" s="27">
        <v>359.88838993517396</v>
      </c>
      <c r="P39" s="27">
        <v>445.26069857314411</v>
      </c>
      <c r="Q39" s="27">
        <v>445.26069857314411</v>
      </c>
      <c r="R39" s="27">
        <v>0</v>
      </c>
      <c r="S39" s="27">
        <v>186.251</v>
      </c>
      <c r="T39" s="27">
        <v>317.93</v>
      </c>
      <c r="U39" s="27">
        <v>454.18700000000001</v>
      </c>
      <c r="V39" s="27">
        <v>277.77300000000002</v>
      </c>
      <c r="W39" s="27">
        <v>574.91800000000001</v>
      </c>
      <c r="X39" s="27">
        <v>797.61599999999999</v>
      </c>
      <c r="Y39" s="27">
        <v>780.69500000000005</v>
      </c>
      <c r="Z39" s="27">
        <v>140</v>
      </c>
      <c r="AA39" s="27">
        <v>267.14699999999999</v>
      </c>
      <c r="AB39" s="27">
        <v>401.71499999999997</v>
      </c>
      <c r="AC39" s="27">
        <v>465.78699999999998</v>
      </c>
      <c r="AD39" s="71"/>
      <c r="AE39" s="71"/>
      <c r="AF39" s="71"/>
      <c r="AG39" s="71"/>
    </row>
    <row r="40" spans="1:33" s="2" customFormat="1">
      <c r="A40" s="59" t="s">
        <v>76</v>
      </c>
      <c r="B40" s="18"/>
      <c r="C40" s="59" t="s">
        <v>185</v>
      </c>
      <c r="D40" s="18"/>
      <c r="E40" s="52">
        <v>517.67799999999943</v>
      </c>
      <c r="F40" s="52">
        <v>384.41700000000003</v>
      </c>
      <c r="G40" s="52">
        <v>289.7660000000003</v>
      </c>
      <c r="H40" s="52">
        <v>511.82499999999959</v>
      </c>
      <c r="I40" s="28">
        <v>927.56400000000019</v>
      </c>
      <c r="J40" s="28">
        <v>388.81000000000006</v>
      </c>
      <c r="K40" s="28">
        <f t="shared" ref="K40:P40" si="7">K38-K39</f>
        <v>1047.21800103585</v>
      </c>
      <c r="L40" s="28">
        <f t="shared" si="7"/>
        <v>1315.3809596985795</v>
      </c>
      <c r="M40" s="28">
        <f t="shared" si="7"/>
        <v>2106.1533514322632</v>
      </c>
      <c r="N40" s="28">
        <f t="shared" si="7"/>
        <v>1038.5527117090965</v>
      </c>
      <c r="O40" s="28">
        <f t="shared" si="7"/>
        <v>2138.4027410202566</v>
      </c>
      <c r="P40" s="28">
        <f t="shared" si="7"/>
        <v>2851.5062520987353</v>
      </c>
      <c r="Q40" s="28">
        <v>3965.8781111092135</v>
      </c>
      <c r="R40" s="28">
        <v>855.37400000000002</v>
      </c>
      <c r="S40" s="28">
        <f t="shared" ref="S40:X40" si="8">S38-S39</f>
        <v>1299.3529999999998</v>
      </c>
      <c r="T40" s="28">
        <f t="shared" si="8"/>
        <v>2040.6860000000004</v>
      </c>
      <c r="U40" s="28">
        <f t="shared" si="8"/>
        <v>3512.724999999999</v>
      </c>
      <c r="V40" s="28">
        <f t="shared" si="8"/>
        <v>1668.2380000000003</v>
      </c>
      <c r="W40" s="28">
        <f t="shared" si="8"/>
        <v>3365.7269999999999</v>
      </c>
      <c r="X40" s="28">
        <f t="shared" si="8"/>
        <v>4612.01</v>
      </c>
      <c r="Y40" s="28">
        <v>5403.5</v>
      </c>
      <c r="Z40" s="28">
        <v>734.65099999999995</v>
      </c>
      <c r="AA40" s="28">
        <v>1420.616</v>
      </c>
      <c r="AB40" s="28">
        <v>2185.4940000000001</v>
      </c>
      <c r="AC40" s="28">
        <v>3063.623</v>
      </c>
      <c r="AD40" s="71"/>
      <c r="AE40" s="71"/>
      <c r="AF40" s="71"/>
      <c r="AG40" s="71"/>
    </row>
    <row r="41" spans="1:33">
      <c r="A41" s="21"/>
      <c r="B41" s="19"/>
      <c r="C41" s="21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52" spans="2:4">
      <c r="B52" s="1" t="s">
        <v>90</v>
      </c>
      <c r="D52" s="1" t="s">
        <v>90</v>
      </c>
    </row>
  </sheetData>
  <mergeCells count="12">
    <mergeCell ref="C10:C14"/>
    <mergeCell ref="C21:C25"/>
    <mergeCell ref="C29:C33"/>
    <mergeCell ref="A2:B2"/>
    <mergeCell ref="C2:D2"/>
    <mergeCell ref="A3:B3"/>
    <mergeCell ref="C3:D3"/>
    <mergeCell ref="C5:C8"/>
    <mergeCell ref="A21:A25"/>
    <mergeCell ref="A29:A33"/>
    <mergeCell ref="A5:A8"/>
    <mergeCell ref="A10:A14"/>
  </mergeCells>
  <phoneticPr fontId="0" type="noConversion"/>
  <pageMargins left="0.25" right="0.25" top="0.75" bottom="0.75" header="0.3" footer="0.3"/>
  <pageSetup paperSize="9" scale="9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8"/>
  <sheetViews>
    <sheetView topLeftCell="C1" zoomScaleNormal="100" zoomScaleSheetLayoutView="100" workbookViewId="0">
      <selection activeCell="D1" sqref="D1"/>
    </sheetView>
  </sheetViews>
  <sheetFormatPr defaultRowHeight="12.75"/>
  <cols>
    <col min="1" max="1" width="1.28515625" style="78" customWidth="1"/>
    <col min="2" max="2" width="50" style="78" customWidth="1"/>
    <col min="3" max="3" width="1.28515625" style="78" customWidth="1"/>
    <col min="4" max="4" width="50.42578125" style="78" customWidth="1"/>
    <col min="5" max="8" width="8.5703125" style="78" hidden="1" customWidth="1"/>
    <col min="9" max="21" width="8.5703125" style="77" hidden="1" customWidth="1"/>
    <col min="22" max="24" width="9.140625" style="77" hidden="1" customWidth="1"/>
    <col min="25" max="25" width="9.140625" style="77" customWidth="1"/>
    <col min="26" max="16384" width="9.140625" style="77"/>
  </cols>
  <sheetData>
    <row r="1" spans="1:31" ht="15">
      <c r="A1" s="129" t="s">
        <v>84</v>
      </c>
      <c r="B1" s="129"/>
      <c r="C1" s="75" t="s">
        <v>193</v>
      </c>
      <c r="D1" s="76"/>
      <c r="E1" s="75"/>
      <c r="F1" s="75"/>
      <c r="G1" s="75"/>
      <c r="H1" s="75"/>
      <c r="M1" s="78"/>
    </row>
    <row r="2" spans="1:31" ht="31.5" customHeight="1">
      <c r="A2" s="130" t="s">
        <v>204</v>
      </c>
      <c r="B2" s="130"/>
      <c r="C2" s="130" t="s">
        <v>205</v>
      </c>
      <c r="D2" s="130"/>
      <c r="P2" s="79"/>
      <c r="Q2" s="79"/>
      <c r="R2" s="79"/>
      <c r="S2" s="79"/>
      <c r="T2" s="79"/>
      <c r="U2" s="79"/>
      <c r="AD2" s="80"/>
      <c r="AE2" s="80"/>
    </row>
    <row r="3" spans="1:31" s="84" customFormat="1" ht="12.6" customHeight="1">
      <c r="A3" s="118" t="s">
        <v>196</v>
      </c>
      <c r="B3" s="119"/>
      <c r="C3" s="118" t="s">
        <v>197</v>
      </c>
      <c r="D3" s="119"/>
      <c r="E3" s="49" t="s">
        <v>101</v>
      </c>
      <c r="F3" s="49" t="s">
        <v>102</v>
      </c>
      <c r="G3" s="49" t="s">
        <v>103</v>
      </c>
      <c r="H3" s="49" t="s">
        <v>104</v>
      </c>
      <c r="I3" s="81" t="s">
        <v>93</v>
      </c>
      <c r="J3" s="81" t="s">
        <v>94</v>
      </c>
      <c r="K3" s="81" t="s">
        <v>97</v>
      </c>
      <c r="L3" s="81" t="s">
        <v>98</v>
      </c>
      <c r="M3" s="81" t="s">
        <v>99</v>
      </c>
      <c r="N3" s="81" t="s">
        <v>100</v>
      </c>
      <c r="O3" s="81" t="s">
        <v>198</v>
      </c>
      <c r="P3" s="81" t="s">
        <v>199</v>
      </c>
      <c r="Q3" s="81" t="s">
        <v>206</v>
      </c>
      <c r="R3" s="81" t="s">
        <v>207</v>
      </c>
      <c r="S3" s="81" t="s">
        <v>209</v>
      </c>
      <c r="T3" s="81" t="s">
        <v>210</v>
      </c>
      <c r="U3" s="81" t="s">
        <v>211</v>
      </c>
      <c r="V3" s="82" t="s">
        <v>212</v>
      </c>
      <c r="W3" s="82" t="s">
        <v>214</v>
      </c>
      <c r="X3" s="82" t="s">
        <v>215</v>
      </c>
      <c r="Y3" s="74" t="s">
        <v>217</v>
      </c>
      <c r="Z3" s="74" t="s">
        <v>218</v>
      </c>
      <c r="AA3" s="74" t="s">
        <v>219</v>
      </c>
      <c r="AB3" s="74" t="s">
        <v>223</v>
      </c>
      <c r="AC3" s="74" t="s">
        <v>226</v>
      </c>
      <c r="AD3" s="83"/>
      <c r="AE3" s="83"/>
    </row>
    <row r="4" spans="1:31" s="84" customFormat="1" ht="12.6" customHeight="1">
      <c r="A4" s="85" t="s">
        <v>79</v>
      </c>
      <c r="B4" s="85"/>
      <c r="C4" s="85" t="s">
        <v>189</v>
      </c>
      <c r="D4" s="85"/>
      <c r="E4" s="86">
        <f>E5+E10+E11+E12+E13+E19+E20</f>
        <v>4364.1086277255108</v>
      </c>
      <c r="F4" s="86">
        <f t="shared" ref="F4:G4" si="0">F5+F10+F11+F12+F13+F19+F20</f>
        <v>1350.2299360845984</v>
      </c>
      <c r="G4" s="86">
        <f t="shared" si="0"/>
        <v>2387.5376349593917</v>
      </c>
      <c r="H4" s="86">
        <f>H5+H10+H11+H12+H13+H19+H20</f>
        <v>3488.5074643855182</v>
      </c>
      <c r="I4" s="86">
        <f t="shared" ref="I4" si="1">I5+I10+I11+I12+I13+I19+I20</f>
        <v>5437.9599433127878</v>
      </c>
      <c r="J4" s="86">
        <f>J5+J10+J11+J12+J13+J19+J20</f>
        <v>1322.3060768009288</v>
      </c>
      <c r="K4" s="86">
        <f t="shared" ref="K4" si="2">K5+K10+K11+K12+K13+K19+K20</f>
        <v>3072.3558773143009</v>
      </c>
      <c r="L4" s="86">
        <f>L5+L10+L11+L12+L13+L19+L20</f>
        <v>4346.0708817821196</v>
      </c>
      <c r="M4" s="86">
        <f t="shared" ref="M4:P4" si="3">M5+M10+M11+M12+M13+M19+M20</f>
        <v>5928.2090027945205</v>
      </c>
      <c r="N4" s="86">
        <f t="shared" si="3"/>
        <v>1920.5866785049602</v>
      </c>
      <c r="O4" s="86">
        <f t="shared" si="3"/>
        <v>4617.0625096043841</v>
      </c>
      <c r="P4" s="86">
        <f t="shared" si="3"/>
        <v>7001.0258905754654</v>
      </c>
      <c r="Q4" s="86">
        <v>9300.6428534840452</v>
      </c>
      <c r="R4" s="86">
        <f t="shared" ref="R4:V4" si="4">R5+R10+R11+R12+R13+R19+R20</f>
        <v>1807.45</v>
      </c>
      <c r="S4" s="86">
        <f t="shared" si="4"/>
        <v>4132.5650000000005</v>
      </c>
      <c r="T4" s="86">
        <f t="shared" si="4"/>
        <v>6269.6859999999997</v>
      </c>
      <c r="U4" s="86">
        <f t="shared" si="4"/>
        <v>9708.2039999999997</v>
      </c>
      <c r="V4" s="86">
        <f t="shared" si="4"/>
        <v>3713.9389999999999</v>
      </c>
      <c r="W4" s="86">
        <f>W5+W10+W11+W12+W13+W19+W20</f>
        <v>7610.5360000000001</v>
      </c>
      <c r="X4" s="86">
        <f>X5+X10+X11+X12+X13+X19+X20</f>
        <v>10769.684999999999</v>
      </c>
      <c r="Y4" s="86">
        <v>13440.271000000001</v>
      </c>
      <c r="Z4" s="86">
        <v>2612.2489999999998</v>
      </c>
      <c r="AA4" s="86">
        <v>5063.5469999999996</v>
      </c>
      <c r="AB4" s="86">
        <v>7571.741</v>
      </c>
      <c r="AC4" s="86">
        <v>10425.425999999999</v>
      </c>
      <c r="AD4" s="87"/>
      <c r="AE4" s="83"/>
    </row>
    <row r="5" spans="1:31" s="84" customFormat="1" ht="12.6" customHeight="1">
      <c r="A5" s="88" t="s">
        <v>42</v>
      </c>
      <c r="B5" s="89"/>
      <c r="C5" s="88" t="s">
        <v>151</v>
      </c>
      <c r="D5" s="89"/>
      <c r="E5" s="90">
        <v>92.885071798111568</v>
      </c>
      <c r="F5" s="90">
        <v>11.003067711623725</v>
      </c>
      <c r="G5" s="90">
        <v>23.315177489029658</v>
      </c>
      <c r="H5" s="90">
        <v>34.053591043875677</v>
      </c>
      <c r="I5" s="91">
        <v>42.496912368170932</v>
      </c>
      <c r="J5" s="91">
        <v>6.6732687918680025</v>
      </c>
      <c r="K5" s="91">
        <v>11.616325462006477</v>
      </c>
      <c r="L5" s="91">
        <v>15.172082116777936</v>
      </c>
      <c r="M5" s="91">
        <v>20.247465865305266</v>
      </c>
      <c r="N5" s="91">
        <v>2.0660098690388784</v>
      </c>
      <c r="O5" s="91">
        <v>6.7814070494760985</v>
      </c>
      <c r="P5" s="91">
        <v>10.480873757121474</v>
      </c>
      <c r="Q5" s="91">
        <v>16.848225109703417</v>
      </c>
      <c r="R5" s="91">
        <v>1.9379999999999999</v>
      </c>
      <c r="S5" s="91">
        <v>4.5110000000000001</v>
      </c>
      <c r="T5" s="91">
        <v>7.7880000000000003</v>
      </c>
      <c r="U5" s="91">
        <f>U6+U7+U8+U9</f>
        <v>12.135999999999999</v>
      </c>
      <c r="V5" s="91">
        <f>V6+V7+V8+V9</f>
        <v>1.054</v>
      </c>
      <c r="W5" s="91">
        <f>W6+W7+W8+W9</f>
        <v>2.0670000000000002</v>
      </c>
      <c r="X5" s="91">
        <f>X6+X7+X8+X9</f>
        <v>13.204000000000001</v>
      </c>
      <c r="Y5" s="91">
        <v>13.879</v>
      </c>
      <c r="Z5" s="91">
        <v>0.45500000000000002</v>
      </c>
      <c r="AA5" s="91">
        <v>1.851</v>
      </c>
      <c r="AB5" s="91">
        <v>8.8640000000000008</v>
      </c>
      <c r="AC5" s="91">
        <v>11.756</v>
      </c>
      <c r="AD5" s="87"/>
      <c r="AE5" s="83"/>
    </row>
    <row r="6" spans="1:31" s="84" customFormat="1" ht="12.6" customHeight="1">
      <c r="A6" s="115"/>
      <c r="B6" s="7" t="s">
        <v>43</v>
      </c>
      <c r="C6" s="115"/>
      <c r="D6" s="7" t="s">
        <v>152</v>
      </c>
      <c r="E6" s="26">
        <v>32.84699574845903</v>
      </c>
      <c r="F6" s="26">
        <v>2.7134165428768191</v>
      </c>
      <c r="G6" s="26">
        <v>5.3044661100392148</v>
      </c>
      <c r="H6" s="26">
        <v>8.5215792738800573</v>
      </c>
      <c r="I6" s="26">
        <v>11.040062378700179</v>
      </c>
      <c r="J6" s="26">
        <v>3.3892806529274169</v>
      </c>
      <c r="K6" s="26">
        <v>5.0298518505870771</v>
      </c>
      <c r="L6" s="26">
        <v>6.3346253009373878</v>
      </c>
      <c r="M6" s="26">
        <v>2.0261694583411591</v>
      </c>
      <c r="N6" s="26">
        <v>1.1382974485062692E-2</v>
      </c>
      <c r="O6" s="26">
        <v>0</v>
      </c>
      <c r="P6" s="26">
        <v>1.2805846295695528E-2</v>
      </c>
      <c r="Q6" s="26">
        <v>1.4228718106328366E-2</v>
      </c>
      <c r="R6" s="26">
        <v>0</v>
      </c>
      <c r="S6" s="26">
        <v>0</v>
      </c>
      <c r="T6" s="26">
        <v>1E-3</v>
      </c>
      <c r="U6" s="26">
        <v>1E-3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1E-3</v>
      </c>
      <c r="AD6" s="87"/>
      <c r="AE6" s="83"/>
    </row>
    <row r="7" spans="1:31" s="84" customFormat="1" ht="12.6" customHeight="1">
      <c r="A7" s="116"/>
      <c r="B7" s="7" t="s">
        <v>44</v>
      </c>
      <c r="C7" s="116"/>
      <c r="D7" s="7" t="s">
        <v>153</v>
      </c>
      <c r="E7" s="26">
        <v>2.2566746916636786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7.0005293083135554</v>
      </c>
      <c r="N7" s="26">
        <v>0</v>
      </c>
      <c r="O7" s="26">
        <v>3.0107967512990821</v>
      </c>
      <c r="P7" s="26">
        <v>3.0492142901861685</v>
      </c>
      <c r="Q7" s="26">
        <v>6.0543195542427188</v>
      </c>
      <c r="R7" s="26">
        <v>0.874</v>
      </c>
      <c r="S7" s="26">
        <v>0.99299999999999999</v>
      </c>
      <c r="T7" s="26">
        <v>1.079</v>
      </c>
      <c r="U7" s="26">
        <v>1.224</v>
      </c>
      <c r="V7" s="26">
        <v>0.105</v>
      </c>
      <c r="W7" s="26">
        <v>0.20399999999999999</v>
      </c>
      <c r="X7" s="26">
        <v>0.20399999999999999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87"/>
      <c r="AE7" s="83"/>
    </row>
    <row r="8" spans="1:31" s="84" customFormat="1" ht="12.6" customHeight="1">
      <c r="A8" s="116"/>
      <c r="B8" s="7" t="s">
        <v>45</v>
      </c>
      <c r="C8" s="116"/>
      <c r="D8" s="7" t="s">
        <v>154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87"/>
      <c r="AE8" s="83"/>
    </row>
    <row r="9" spans="1:31" s="84" customFormat="1" ht="12.6" customHeight="1">
      <c r="A9" s="117"/>
      <c r="B9" s="7" t="s">
        <v>46</v>
      </c>
      <c r="C9" s="117"/>
      <c r="D9" s="7" t="s">
        <v>155</v>
      </c>
      <c r="E9" s="26">
        <v>57.781401357988862</v>
      </c>
      <c r="F9" s="26">
        <v>8.2896511687469054</v>
      </c>
      <c r="G9" s="26">
        <v>18.010711378990443</v>
      </c>
      <c r="H9" s="26">
        <v>25.532011769995616</v>
      </c>
      <c r="I9" s="26">
        <v>31.456849989470751</v>
      </c>
      <c r="J9" s="26">
        <v>3.2839881389405865</v>
      </c>
      <c r="K9" s="26">
        <v>6.5864736114193994</v>
      </c>
      <c r="L9" s="26">
        <v>8.8374568158405484</v>
      </c>
      <c r="M9" s="26">
        <v>11.220767098650549</v>
      </c>
      <c r="N9" s="26">
        <v>2.0546268945538158</v>
      </c>
      <c r="O9" s="26">
        <v>3.7706102981770164</v>
      </c>
      <c r="P9" s="26">
        <v>7.4188536206396103</v>
      </c>
      <c r="Q9" s="26">
        <v>10.779676837354369</v>
      </c>
      <c r="R9" s="26">
        <v>1.0640000000000001</v>
      </c>
      <c r="S9" s="26">
        <v>3.5179999999999998</v>
      </c>
      <c r="T9" s="26">
        <v>6.7080000000000002</v>
      </c>
      <c r="U9" s="26">
        <v>10.911</v>
      </c>
      <c r="V9" s="26">
        <v>0.94899999999999995</v>
      </c>
      <c r="W9" s="26">
        <v>1.863</v>
      </c>
      <c r="X9" s="26">
        <v>13</v>
      </c>
      <c r="Y9" s="26">
        <v>13.879</v>
      </c>
      <c r="Z9" s="26">
        <v>0.45500000000000002</v>
      </c>
      <c r="AA9" s="26">
        <v>1.851</v>
      </c>
      <c r="AB9" s="26">
        <v>8.8640000000000008</v>
      </c>
      <c r="AC9" s="26">
        <v>11.755000000000001</v>
      </c>
      <c r="AD9" s="87"/>
      <c r="AE9" s="83"/>
    </row>
    <row r="10" spans="1:31" s="84" customFormat="1" ht="12.6" customHeight="1">
      <c r="A10" s="7" t="s">
        <v>54</v>
      </c>
      <c r="B10" s="7"/>
      <c r="C10" s="7" t="s">
        <v>162</v>
      </c>
      <c r="D10" s="7"/>
      <c r="E10" s="26">
        <v>4.9942800553212559</v>
      </c>
      <c r="F10" s="26">
        <v>0</v>
      </c>
      <c r="G10" s="26">
        <v>0</v>
      </c>
      <c r="H10" s="26">
        <v>0</v>
      </c>
      <c r="I10" s="26">
        <v>0.39555836335592859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10.116618573599467</v>
      </c>
      <c r="P10" s="26">
        <v>38.777525455176693</v>
      </c>
      <c r="Q10" s="26">
        <v>46.163653024171751</v>
      </c>
      <c r="R10" s="26">
        <v>0</v>
      </c>
      <c r="S10" s="26">
        <v>0</v>
      </c>
      <c r="T10" s="26">
        <v>0</v>
      </c>
      <c r="U10" s="26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87"/>
      <c r="AE10" s="83"/>
    </row>
    <row r="11" spans="1:31" s="84" customFormat="1" ht="12.6" customHeight="1">
      <c r="A11" s="7" t="s">
        <v>55</v>
      </c>
      <c r="B11" s="8"/>
      <c r="C11" s="7" t="s">
        <v>163</v>
      </c>
      <c r="D11" s="8"/>
      <c r="E11" s="27">
        <v>4069.7321016954943</v>
      </c>
      <c r="F11" s="27">
        <v>1060.5759215940718</v>
      </c>
      <c r="G11" s="27">
        <v>2125.3578522603743</v>
      </c>
      <c r="H11" s="27">
        <v>3181.9241210920823</v>
      </c>
      <c r="I11" s="29">
        <v>5287.7103715972025</v>
      </c>
      <c r="J11" s="29">
        <v>1315.163260311552</v>
      </c>
      <c r="K11" s="29">
        <v>3024.119100062037</v>
      </c>
      <c r="L11" s="29">
        <v>4228.7380265337142</v>
      </c>
      <c r="M11" s="29">
        <v>5775.977370646724</v>
      </c>
      <c r="N11" s="29">
        <v>1870.0078542523947</v>
      </c>
      <c r="O11" s="29">
        <v>4480.2078531140978</v>
      </c>
      <c r="P11" s="29">
        <v>6754.1732830205856</v>
      </c>
      <c r="Q11" s="29">
        <v>8929.5891884508346</v>
      </c>
      <c r="R11" s="29">
        <v>1708.067</v>
      </c>
      <c r="S11" s="29">
        <v>3767.4470000000001</v>
      </c>
      <c r="T11" s="29">
        <v>5886.3410000000003</v>
      </c>
      <c r="U11" s="29">
        <v>9173.4480000000003</v>
      </c>
      <c r="V11" s="29">
        <v>3669.6889999999999</v>
      </c>
      <c r="W11" s="30">
        <v>7511.8739999999998</v>
      </c>
      <c r="X11" s="30">
        <v>10636.727000000001</v>
      </c>
      <c r="Y11" s="30">
        <v>13225.915000000001</v>
      </c>
      <c r="Z11" s="30">
        <v>2597.6709999999998</v>
      </c>
      <c r="AA11" s="30">
        <v>5010.2420000000002</v>
      </c>
      <c r="AB11" s="30">
        <v>7490.6090000000004</v>
      </c>
      <c r="AC11" s="30">
        <v>10308.082</v>
      </c>
      <c r="AD11" s="87"/>
      <c r="AE11" s="83"/>
    </row>
    <row r="12" spans="1:31" s="84" customFormat="1" ht="12.6" customHeight="1">
      <c r="A12" s="34" t="s">
        <v>83</v>
      </c>
      <c r="B12" s="9"/>
      <c r="C12" s="34" t="s">
        <v>187</v>
      </c>
      <c r="D12" s="9"/>
      <c r="E12" s="27">
        <v>14.085008053454446</v>
      </c>
      <c r="F12" s="27">
        <v>0</v>
      </c>
      <c r="G12" s="27">
        <v>0</v>
      </c>
      <c r="H12" s="27">
        <v>0</v>
      </c>
      <c r="I12" s="26">
        <v>0</v>
      </c>
      <c r="J12" s="26">
        <v>9.5332411312400056E-2</v>
      </c>
      <c r="K12" s="26">
        <v>0</v>
      </c>
      <c r="L12" s="26">
        <v>3.8417538887086586E-2</v>
      </c>
      <c r="M12" s="26">
        <v>0.20347066892049559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-0.44400000000000001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83"/>
      <c r="AE12" s="83"/>
    </row>
    <row r="13" spans="1:31" s="84" customFormat="1" ht="12.6" customHeight="1">
      <c r="A13" s="92" t="s">
        <v>85</v>
      </c>
      <c r="B13" s="17"/>
      <c r="C13" s="92" t="s">
        <v>188</v>
      </c>
      <c r="D13" s="17"/>
      <c r="E13" s="55">
        <v>17.073038855783405</v>
      </c>
      <c r="F13" s="55">
        <v>0</v>
      </c>
      <c r="G13" s="55">
        <v>0</v>
      </c>
      <c r="H13" s="55">
        <v>0</v>
      </c>
      <c r="I13" s="93">
        <v>0</v>
      </c>
      <c r="J13" s="26">
        <v>7.5412205963540327E-2</v>
      </c>
      <c r="K13" s="26">
        <v>0.19351056624606577</v>
      </c>
      <c r="L13" s="26">
        <v>0.47808492837263311</v>
      </c>
      <c r="M13" s="26">
        <v>0.72851036704401229</v>
      </c>
      <c r="N13" s="26">
        <v>0.24615682323948068</v>
      </c>
      <c r="O13" s="26">
        <v>0.32868338825618526</v>
      </c>
      <c r="P13" s="26">
        <v>0.37848390162833451</v>
      </c>
      <c r="Q13" s="26">
        <v>6.0813541186447431</v>
      </c>
      <c r="R13" s="26">
        <v>0</v>
      </c>
      <c r="S13" s="26">
        <v>1.2E-2</v>
      </c>
      <c r="T13" s="26">
        <v>8.5519999999999996</v>
      </c>
      <c r="U13" s="26">
        <f>U14+U15+U16+U17+U18</f>
        <v>11.981999999999999</v>
      </c>
      <c r="V13" s="26">
        <f>V14+V15+V16+V17+V18</f>
        <v>29.143999999999998</v>
      </c>
      <c r="W13" s="26">
        <f>W14+W15+W16+W17+W18</f>
        <v>20.577999999999999</v>
      </c>
      <c r="X13" s="26">
        <f>X14+X15+X16+X17+X18</f>
        <v>18.283999999999999</v>
      </c>
      <c r="Y13" s="26">
        <v>26.039000000000001</v>
      </c>
      <c r="Z13" s="26">
        <v>0</v>
      </c>
      <c r="AA13" s="26">
        <v>0</v>
      </c>
      <c r="AB13" s="26">
        <v>0</v>
      </c>
      <c r="AC13" s="26">
        <v>9.9350000000000005</v>
      </c>
      <c r="AD13" s="83"/>
      <c r="AE13" s="83"/>
    </row>
    <row r="14" spans="1:31" s="84" customFormat="1" ht="12.6" customHeight="1">
      <c r="A14" s="115"/>
      <c r="B14" s="7" t="s">
        <v>59</v>
      </c>
      <c r="C14" s="115"/>
      <c r="D14" s="7" t="s">
        <v>167</v>
      </c>
      <c r="E14" s="26">
        <v>17.073038855783405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2.5611692591391056E-2</v>
      </c>
      <c r="O14" s="26">
        <v>0</v>
      </c>
      <c r="P14" s="26">
        <v>0</v>
      </c>
      <c r="Q14" s="26">
        <v>0</v>
      </c>
      <c r="R14" s="26">
        <v>0</v>
      </c>
      <c r="S14" s="26">
        <v>1.2E-2</v>
      </c>
      <c r="T14" s="26">
        <v>8.5519999999999996</v>
      </c>
      <c r="U14" s="26">
        <v>11.981999999999999</v>
      </c>
      <c r="V14" s="26">
        <v>29.143999999999998</v>
      </c>
      <c r="W14" s="26">
        <v>20.577999999999999</v>
      </c>
      <c r="X14" s="26">
        <v>18.283999999999999</v>
      </c>
      <c r="Y14" s="26">
        <v>26.039000000000001</v>
      </c>
      <c r="Z14" s="26">
        <v>0</v>
      </c>
      <c r="AA14" s="26">
        <v>0</v>
      </c>
      <c r="AB14" s="26">
        <v>0</v>
      </c>
      <c r="AC14" s="26">
        <v>9.9350000000000005</v>
      </c>
      <c r="AD14" s="83"/>
      <c r="AE14" s="83"/>
    </row>
    <row r="15" spans="1:31" s="84" customFormat="1" ht="12.6" customHeight="1">
      <c r="A15" s="116"/>
      <c r="B15" s="7" t="s">
        <v>60</v>
      </c>
      <c r="C15" s="116"/>
      <c r="D15" s="7" t="s">
        <v>168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83"/>
      <c r="AE15" s="83"/>
    </row>
    <row r="16" spans="1:31" s="84" customFormat="1" ht="12.6" customHeight="1">
      <c r="A16" s="116"/>
      <c r="B16" s="7" t="s">
        <v>61</v>
      </c>
      <c r="C16" s="116"/>
      <c r="D16" s="7" t="s">
        <v>169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83"/>
      <c r="AE16" s="83"/>
    </row>
    <row r="17" spans="1:31" s="84" customFormat="1" ht="12.6" customHeight="1">
      <c r="A17" s="116"/>
      <c r="B17" s="7" t="s">
        <v>62</v>
      </c>
      <c r="C17" s="116"/>
      <c r="D17" s="7" t="s">
        <v>170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7.5412205963540327E-2</v>
      </c>
      <c r="K17" s="26">
        <v>0.19351056624606577</v>
      </c>
      <c r="L17" s="26">
        <v>0.47808492837263311</v>
      </c>
      <c r="M17" s="26">
        <v>0.72851036704401229</v>
      </c>
      <c r="N17" s="26">
        <v>0.22054513064808964</v>
      </c>
      <c r="O17" s="26">
        <v>0.32868338825618526</v>
      </c>
      <c r="P17" s="26">
        <v>0.37848390162833451</v>
      </c>
      <c r="Q17" s="26">
        <v>6.0813541186447431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83"/>
      <c r="AE17" s="83"/>
    </row>
    <row r="18" spans="1:31" s="84" customFormat="1" ht="12.6" customHeight="1">
      <c r="A18" s="117"/>
      <c r="B18" s="7" t="s">
        <v>63</v>
      </c>
      <c r="C18" s="117"/>
      <c r="D18" s="7" t="s">
        <v>171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83"/>
      <c r="AE18" s="83"/>
    </row>
    <row r="19" spans="1:31" s="84" customFormat="1" ht="12.6" customHeight="1">
      <c r="A19" s="7" t="s">
        <v>65</v>
      </c>
      <c r="B19" s="94"/>
      <c r="C19" s="7" t="s">
        <v>173</v>
      </c>
      <c r="D19" s="94"/>
      <c r="E19" s="90">
        <v>140.33926955452731</v>
      </c>
      <c r="F19" s="90">
        <v>278.65094677890278</v>
      </c>
      <c r="G19" s="90">
        <v>238.86460520998742</v>
      </c>
      <c r="H19" s="90">
        <v>272.52975224956032</v>
      </c>
      <c r="I19" s="26">
        <v>107.35710098405814</v>
      </c>
      <c r="J19" s="26">
        <v>0.29880308023289565</v>
      </c>
      <c r="K19" s="26">
        <v>36.426941224011244</v>
      </c>
      <c r="L19" s="26">
        <v>101.64427066436731</v>
      </c>
      <c r="M19" s="26">
        <v>131.05218524652676</v>
      </c>
      <c r="N19" s="26">
        <v>48.266657560287072</v>
      </c>
      <c r="O19" s="26">
        <v>119.62794747895573</v>
      </c>
      <c r="P19" s="26">
        <v>196.93826443788026</v>
      </c>
      <c r="Q19" s="26">
        <v>301.96043278068993</v>
      </c>
      <c r="R19" s="26">
        <v>96.364000000000004</v>
      </c>
      <c r="S19" s="26">
        <v>359.209</v>
      </c>
      <c r="T19" s="26">
        <v>365.61900000000003</v>
      </c>
      <c r="U19" s="26">
        <v>510.04300000000001</v>
      </c>
      <c r="V19" s="26">
        <v>14.052</v>
      </c>
      <c r="W19" s="26">
        <v>76.460999999999999</v>
      </c>
      <c r="X19" s="26">
        <v>101.47</v>
      </c>
      <c r="Y19" s="26">
        <v>116.55200000000001</v>
      </c>
      <c r="Z19" s="26">
        <v>14.122999999999999</v>
      </c>
      <c r="AA19" s="26">
        <v>51.454000000000001</v>
      </c>
      <c r="AB19" s="26">
        <v>72.122</v>
      </c>
      <c r="AC19" s="26">
        <v>95.507000000000005</v>
      </c>
      <c r="AD19" s="83"/>
      <c r="AE19" s="83"/>
    </row>
    <row r="20" spans="1:31" s="84" customFormat="1" ht="12.6" customHeight="1">
      <c r="A20" s="7" t="s">
        <v>74</v>
      </c>
      <c r="B20" s="8"/>
      <c r="C20" s="7" t="s">
        <v>182</v>
      </c>
      <c r="D20" s="8"/>
      <c r="E20" s="27">
        <v>24.999857712818937</v>
      </c>
      <c r="F20" s="27">
        <v>0</v>
      </c>
      <c r="G20" s="27">
        <v>0</v>
      </c>
      <c r="H20" s="27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0.27746000307340313</v>
      </c>
      <c r="Q20" s="26">
        <v>0</v>
      </c>
      <c r="R20" s="26">
        <v>1.081</v>
      </c>
      <c r="S20" s="26">
        <v>1.3859999999999999</v>
      </c>
      <c r="T20" s="26">
        <v>1.3859999999999999</v>
      </c>
      <c r="U20" s="26">
        <v>0.59499999999999997</v>
      </c>
      <c r="V20" s="26">
        <v>0</v>
      </c>
      <c r="W20" s="26">
        <v>0</v>
      </c>
      <c r="X20" s="26">
        <v>0</v>
      </c>
      <c r="Y20" s="26">
        <v>57.886000000000003</v>
      </c>
      <c r="Z20" s="26">
        <v>0</v>
      </c>
      <c r="AA20" s="26">
        <v>0</v>
      </c>
      <c r="AB20" s="26">
        <v>0.14599999999999999</v>
      </c>
      <c r="AC20" s="26">
        <v>0.14599999999999999</v>
      </c>
      <c r="AD20" s="83"/>
      <c r="AE20" s="83"/>
    </row>
    <row r="21" spans="1:31" s="84" customFormat="1" ht="12.75" customHeight="1">
      <c r="A21" s="95" t="s">
        <v>80</v>
      </c>
      <c r="B21" s="85"/>
      <c r="C21" s="95" t="s">
        <v>192</v>
      </c>
      <c r="D21" s="85"/>
      <c r="E21" s="96">
        <f>E22+E28+E29+E30+E36+E42+E43+E44+E45</f>
        <v>3627.5191945407259</v>
      </c>
      <c r="F21" s="96">
        <f t="shared" ref="F21:G21" si="5">F22+F28+F29+F30+F36+F42+F43+F44+F45</f>
        <v>803.25382325655505</v>
      </c>
      <c r="G21" s="96">
        <f t="shared" si="5"/>
        <v>1975.2377618795567</v>
      </c>
      <c r="H21" s="96">
        <f>H22+H28+H29+H30+H36+H42+H43+H44+H45</f>
        <v>2760.2460999083673</v>
      </c>
      <c r="I21" s="96">
        <f t="shared" ref="I21" si="6">I22+I28+I29+I30+I36+I42+I43+I44+I45</f>
        <v>4118.1552751549507</v>
      </c>
      <c r="J21" s="96">
        <f>J22+J28+J29+J30+J36+J42+J43+J44+J45</f>
        <v>769.0792881087757</v>
      </c>
      <c r="K21" s="96">
        <f t="shared" ref="K21" si="7">K22+K28+K29+K30+K36+K42+K43+K44+K45</f>
        <v>2025.1378762784504</v>
      </c>
      <c r="L21" s="96">
        <f>L22+L28+L29+L30+L36+L42+L43+L44+L45</f>
        <v>3030.6899220835403</v>
      </c>
      <c r="M21" s="96">
        <f t="shared" ref="M21:P21" si="8">M22+M28+M29+M30+M36+M42+M43+M44+M45</f>
        <v>3822.0556513622573</v>
      </c>
      <c r="N21" s="96">
        <f t="shared" si="8"/>
        <v>881.66117438147762</v>
      </c>
      <c r="O21" s="96">
        <f t="shared" si="8"/>
        <v>2478.6597685841289</v>
      </c>
      <c r="P21" s="96">
        <f t="shared" si="8"/>
        <v>4149.5196384767314</v>
      </c>
      <c r="Q21" s="96">
        <v>5335.2769762266571</v>
      </c>
      <c r="R21" s="96">
        <f>R22+R28+R29+R30+R36+R42+R43+R44+R45</f>
        <v>952.07600000000002</v>
      </c>
      <c r="S21" s="96">
        <f>S22+S28+S29+S30+S36+S42+S43+S44+S45</f>
        <v>2833.212</v>
      </c>
      <c r="T21" s="96">
        <f>T22+T28+T29+T30+T36+T42+T43+T44+T45</f>
        <v>4229</v>
      </c>
      <c r="U21" s="96">
        <f>U22+U28+U29+U31+U36+U42+U43+U44+U45</f>
        <v>6195.4790000000003</v>
      </c>
      <c r="V21" s="96">
        <f>V22+V28+V29+V31+V36+V42+V43+V44+V45</f>
        <v>2045.701</v>
      </c>
      <c r="W21" s="96">
        <f>W22+W28+W29+W31+W36+W42+W43+W44+W45</f>
        <v>4244.3650000000007</v>
      </c>
      <c r="X21" s="96">
        <f>X22+X28+X29+X31+X36+X42+X43+X44+X45</f>
        <v>6156.9049999999997</v>
      </c>
      <c r="Y21" s="96">
        <v>8036.7709999999997</v>
      </c>
      <c r="Z21" s="96">
        <v>1877.598</v>
      </c>
      <c r="AA21" s="96">
        <v>3642.931</v>
      </c>
      <c r="AB21" s="96">
        <v>5386.2470000000003</v>
      </c>
      <c r="AC21" s="96">
        <v>7361.8029999999999</v>
      </c>
      <c r="AD21" s="83"/>
      <c r="AE21" s="83"/>
    </row>
    <row r="22" spans="1:31" s="84" customFormat="1" ht="12.75" customHeight="1">
      <c r="A22" s="8" t="s">
        <v>47</v>
      </c>
      <c r="B22" s="14"/>
      <c r="C22" s="8" t="s">
        <v>156</v>
      </c>
      <c r="D22" s="14"/>
      <c r="E22" s="90">
        <v>15.940432894519667</v>
      </c>
      <c r="F22" s="90">
        <v>4.2458494829283842</v>
      </c>
      <c r="G22" s="90">
        <v>12.263732135844418</v>
      </c>
      <c r="H22" s="90">
        <v>17.839966761714503</v>
      </c>
      <c r="I22" s="26">
        <v>22.457185787218059</v>
      </c>
      <c r="J22" s="26">
        <v>2.7916744924616257</v>
      </c>
      <c r="K22" s="26">
        <v>5.9845988355217097</v>
      </c>
      <c r="L22" s="26">
        <v>8.5628425563884107</v>
      </c>
      <c r="M22" s="26">
        <v>10.803865658135127</v>
      </c>
      <c r="N22" s="26">
        <v>2.0759699717133087</v>
      </c>
      <c r="O22" s="26">
        <v>4.2060090722306649</v>
      </c>
      <c r="P22" s="26">
        <v>7.8101433685636392</v>
      </c>
      <c r="Q22" s="26">
        <v>11.028679404215117</v>
      </c>
      <c r="R22" s="26">
        <v>1.794</v>
      </c>
      <c r="S22" s="26">
        <v>4.6100000000000003</v>
      </c>
      <c r="T22" s="26">
        <v>7.8040000000000003</v>
      </c>
      <c r="U22" s="26">
        <f>U23+U24+U25+U26+U27</f>
        <v>11.708</v>
      </c>
      <c r="V22" s="26">
        <f>V23+V24+V25+V26+V27</f>
        <v>1.7789999999999999</v>
      </c>
      <c r="W22" s="26">
        <f>W23+W24+W25+W26+W27</f>
        <v>3.544</v>
      </c>
      <c r="X22" s="26">
        <f>X23+X24+X25+X26+X27</f>
        <v>5.17</v>
      </c>
      <c r="Y22" s="26">
        <v>6.3289999999999997</v>
      </c>
      <c r="Z22" s="26">
        <v>0.72799999999999998</v>
      </c>
      <c r="AA22" s="26">
        <v>2.1669999999999998</v>
      </c>
      <c r="AB22" s="26">
        <v>8.8059999999999992</v>
      </c>
      <c r="AC22" s="26">
        <v>12.505000000000001</v>
      </c>
      <c r="AD22" s="83"/>
      <c r="AE22" s="83"/>
    </row>
    <row r="23" spans="1:31" s="84" customFormat="1" ht="12.6" customHeight="1">
      <c r="A23" s="124"/>
      <c r="B23" s="8" t="s">
        <v>48</v>
      </c>
      <c r="C23" s="124"/>
      <c r="D23" s="8" t="s">
        <v>157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4.2999999999999997E-2</v>
      </c>
      <c r="AC23" s="27">
        <v>0.34399999999999997</v>
      </c>
      <c r="AD23" s="83"/>
      <c r="AE23" s="83"/>
    </row>
    <row r="24" spans="1:31" s="84" customFormat="1" ht="12.6" customHeight="1">
      <c r="A24" s="125"/>
      <c r="B24" s="9" t="s">
        <v>49</v>
      </c>
      <c r="C24" s="125"/>
      <c r="D24" s="9" t="s">
        <v>158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83"/>
      <c r="AE24" s="83"/>
    </row>
    <row r="25" spans="1:31" s="84" customFormat="1" ht="12.6" customHeight="1">
      <c r="A25" s="125"/>
      <c r="B25" s="7" t="s">
        <v>50</v>
      </c>
      <c r="C25" s="125"/>
      <c r="D25" s="7" t="s">
        <v>159</v>
      </c>
      <c r="E25" s="26">
        <v>0</v>
      </c>
      <c r="F25" s="26">
        <v>0</v>
      </c>
      <c r="G25" s="26">
        <v>0</v>
      </c>
      <c r="H25" s="26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83"/>
      <c r="AE25" s="83"/>
    </row>
    <row r="26" spans="1:31" s="84" customFormat="1" ht="12.6" customHeight="1">
      <c r="A26" s="125"/>
      <c r="B26" s="7" t="s">
        <v>51</v>
      </c>
      <c r="C26" s="125"/>
      <c r="D26" s="7" t="s">
        <v>160</v>
      </c>
      <c r="E26" s="26">
        <v>0.48093067199389877</v>
      </c>
      <c r="F26" s="26">
        <v>1.0899198069447529</v>
      </c>
      <c r="G26" s="26">
        <v>2.366235821082407</v>
      </c>
      <c r="H26" s="26">
        <v>3.6411289634094288</v>
      </c>
      <c r="I26" s="26">
        <v>4.9160221057364506</v>
      </c>
      <c r="J26" s="26">
        <v>1.2748931423270216</v>
      </c>
      <c r="K26" s="26">
        <v>2.5512091564646759</v>
      </c>
      <c r="L26" s="26">
        <v>3.8261022987916973</v>
      </c>
      <c r="M26" s="26">
        <v>5.1009954411187186</v>
      </c>
      <c r="N26" s="26">
        <v>1.2748931423270216</v>
      </c>
      <c r="O26" s="26">
        <v>2.5512091564646759</v>
      </c>
      <c r="P26" s="26">
        <v>3.8261022987916973</v>
      </c>
      <c r="Q26" s="26">
        <v>5.1009954411187186</v>
      </c>
      <c r="R26" s="26">
        <v>1.2749999999999999</v>
      </c>
      <c r="S26" s="26">
        <v>2.5510000000000002</v>
      </c>
      <c r="T26" s="26">
        <v>3.8260000000000001</v>
      </c>
      <c r="U26" s="26">
        <v>5.101</v>
      </c>
      <c r="V26" s="26">
        <v>1.2749999999999999</v>
      </c>
      <c r="W26" s="26">
        <v>2.5510000000000002</v>
      </c>
      <c r="X26" s="26">
        <v>3.8260000000000001</v>
      </c>
      <c r="Y26" s="26">
        <v>4.6210000000000004</v>
      </c>
      <c r="Z26" s="26">
        <v>0.55500000000000005</v>
      </c>
      <c r="AA26" s="26">
        <v>1.1100000000000001</v>
      </c>
      <c r="AB26" s="26">
        <v>1.665</v>
      </c>
      <c r="AC26" s="26">
        <v>2.2200000000000002</v>
      </c>
      <c r="AD26" s="83"/>
      <c r="AE26" s="83"/>
    </row>
    <row r="27" spans="1:31" s="84" customFormat="1" ht="12.6" customHeight="1">
      <c r="A27" s="126"/>
      <c r="B27" s="7" t="s">
        <v>52</v>
      </c>
      <c r="C27" s="126"/>
      <c r="D27" s="7" t="s">
        <v>155</v>
      </c>
      <c r="E27" s="26">
        <v>15.459502222525769</v>
      </c>
      <c r="F27" s="26">
        <v>3.1559296759836313</v>
      </c>
      <c r="G27" s="26">
        <v>9.8974963147620105</v>
      </c>
      <c r="H27" s="26">
        <v>14.198837798305075</v>
      </c>
      <c r="I27" s="26">
        <v>17.541163681481606</v>
      </c>
      <c r="J27" s="26">
        <v>1.5167813501346037</v>
      </c>
      <c r="K27" s="26">
        <v>3.4333896790570342</v>
      </c>
      <c r="L27" s="26">
        <v>4.736740257596713</v>
      </c>
      <c r="M27" s="26">
        <v>5.7028702170164083</v>
      </c>
      <c r="N27" s="26">
        <v>0.80107682938628688</v>
      </c>
      <c r="O27" s="26">
        <v>1.6547999157659889</v>
      </c>
      <c r="P27" s="26">
        <v>3.9840410697719419</v>
      </c>
      <c r="Q27" s="26">
        <v>5.9276839630963973</v>
      </c>
      <c r="R27" s="26">
        <v>0.51900000000000002</v>
      </c>
      <c r="S27" s="26">
        <v>2.0590000000000002</v>
      </c>
      <c r="T27" s="26">
        <v>3.9780000000000002</v>
      </c>
      <c r="U27" s="26">
        <v>6.6070000000000002</v>
      </c>
      <c r="V27" s="26">
        <v>0.504</v>
      </c>
      <c r="W27" s="26">
        <v>0.99299999999999999</v>
      </c>
      <c r="X27" s="26">
        <v>1.3440000000000001</v>
      </c>
      <c r="Y27" s="26">
        <v>1.708</v>
      </c>
      <c r="Z27" s="26">
        <v>0.17299999999999999</v>
      </c>
      <c r="AA27" s="26">
        <v>1.0569999999999999</v>
      </c>
      <c r="AB27" s="26">
        <v>7.0979999999999999</v>
      </c>
      <c r="AC27" s="26">
        <v>9.9410000000000007</v>
      </c>
      <c r="AD27" s="83"/>
      <c r="AE27" s="83"/>
    </row>
    <row r="28" spans="1:31" s="84" customFormat="1" ht="12.6" customHeight="1">
      <c r="A28" s="7" t="s">
        <v>56</v>
      </c>
      <c r="B28" s="8"/>
      <c r="C28" s="7" t="s">
        <v>164</v>
      </c>
      <c r="D28" s="8"/>
      <c r="E28" s="27">
        <v>555.4222798959596</v>
      </c>
      <c r="F28" s="27">
        <v>190.40728282707553</v>
      </c>
      <c r="G28" s="27">
        <v>319.91849790268697</v>
      </c>
      <c r="H28" s="27">
        <v>526.87947137466494</v>
      </c>
      <c r="I28" s="26">
        <v>878.40137506331791</v>
      </c>
      <c r="J28" s="26">
        <v>191.58684355809015</v>
      </c>
      <c r="K28" s="26">
        <v>358.72448079407633</v>
      </c>
      <c r="L28" s="26">
        <v>629.44718584413295</v>
      </c>
      <c r="M28" s="26">
        <v>606.95442826164901</v>
      </c>
      <c r="N28" s="26">
        <v>234.84641521676028</v>
      </c>
      <c r="O28" s="26">
        <v>643.08541214904869</v>
      </c>
      <c r="P28" s="26">
        <v>901.28684526553639</v>
      </c>
      <c r="Q28" s="26">
        <v>1148.8366600076267</v>
      </c>
      <c r="R28" s="26">
        <v>215.61600000000001</v>
      </c>
      <c r="S28" s="26">
        <v>705.65599999999995</v>
      </c>
      <c r="T28" s="26">
        <v>1055.57</v>
      </c>
      <c r="U28" s="26">
        <v>1585.19</v>
      </c>
      <c r="V28" s="26">
        <v>618.93700000000001</v>
      </c>
      <c r="W28" s="26">
        <v>1239.2049999999999</v>
      </c>
      <c r="X28" s="26">
        <v>1800.095</v>
      </c>
      <c r="Y28" s="26">
        <v>2215.4569999999999</v>
      </c>
      <c r="Z28" s="26">
        <v>497.09699999999998</v>
      </c>
      <c r="AA28" s="26">
        <v>880.05399999999997</v>
      </c>
      <c r="AB28" s="26">
        <v>1333.5219999999999</v>
      </c>
      <c r="AC28" s="26">
        <v>1932.0940000000001</v>
      </c>
      <c r="AD28" s="83"/>
      <c r="AE28" s="83"/>
    </row>
    <row r="29" spans="1:31" s="84" customFormat="1" ht="12.6" customHeight="1">
      <c r="A29" s="34" t="s">
        <v>82</v>
      </c>
      <c r="B29" s="9"/>
      <c r="C29" s="34" t="s">
        <v>190</v>
      </c>
      <c r="D29" s="9"/>
      <c r="E29" s="27">
        <v>0</v>
      </c>
      <c r="F29" s="27">
        <v>0.36283231171137331</v>
      </c>
      <c r="G29" s="27">
        <v>1.6889488392211771</v>
      </c>
      <c r="H29" s="27">
        <v>3.3892806529274169</v>
      </c>
      <c r="I29" s="26">
        <v>3.4333896790570342</v>
      </c>
      <c r="J29" s="26">
        <v>0</v>
      </c>
      <c r="K29" s="26">
        <v>5.9760616046579139E-2</v>
      </c>
      <c r="L29" s="26">
        <v>0</v>
      </c>
      <c r="M29" s="26">
        <v>0</v>
      </c>
      <c r="N29" s="26">
        <v>-0.18639620719290159</v>
      </c>
      <c r="O29" s="26">
        <v>0.33152913187745092</v>
      </c>
      <c r="P29" s="26">
        <v>0.42259292775795243</v>
      </c>
      <c r="Q29" s="26">
        <v>0.4595875948344062</v>
      </c>
      <c r="R29" s="26">
        <v>8.2000000000000003E-2</v>
      </c>
      <c r="S29" s="26">
        <v>0.57199999999999995</v>
      </c>
      <c r="T29" s="26">
        <v>0.63500000000000001</v>
      </c>
      <c r="U29" s="26">
        <v>0.63500000000000001</v>
      </c>
      <c r="V29" s="26">
        <v>0.33200000000000002</v>
      </c>
      <c r="W29" s="26">
        <v>-0.44400000000000001</v>
      </c>
      <c r="X29" s="26">
        <v>1</v>
      </c>
      <c r="Y29" s="26">
        <v>0.98</v>
      </c>
      <c r="Z29" s="26">
        <v>4.1000000000000002E-2</v>
      </c>
      <c r="AA29" s="26">
        <v>0.36599999999999999</v>
      </c>
      <c r="AB29" s="26">
        <v>0.51900000000000002</v>
      </c>
      <c r="AC29" s="26">
        <v>0.73899999999999999</v>
      </c>
      <c r="AD29" s="83"/>
      <c r="AE29" s="83"/>
    </row>
    <row r="30" spans="1:31" s="84" customFormat="1" ht="12.6" customHeight="1">
      <c r="A30" s="16" t="s">
        <v>86</v>
      </c>
      <c r="B30" s="17"/>
      <c r="C30" s="16" t="s">
        <v>191</v>
      </c>
      <c r="D30" s="17"/>
      <c r="E30" s="55">
        <v>0</v>
      </c>
      <c r="F30" s="55">
        <v>5.5975777030295788</v>
      </c>
      <c r="G30" s="55">
        <v>7.8699039846102181</v>
      </c>
      <c r="H30" s="55">
        <v>39.109054587054146</v>
      </c>
      <c r="I30" s="97">
        <v>12.021843928036835</v>
      </c>
      <c r="J30" s="26">
        <v>2.9979909050033866</v>
      </c>
      <c r="K30" s="26">
        <v>3.924280453725363</v>
      </c>
      <c r="L30" s="26">
        <v>44.579996698937393</v>
      </c>
      <c r="M30" s="26">
        <v>39.32959971770223</v>
      </c>
      <c r="N30" s="26">
        <v>0</v>
      </c>
      <c r="O30" s="26">
        <v>11.78280146385052</v>
      </c>
      <c r="P30" s="26">
        <v>18.898583388825333</v>
      </c>
      <c r="Q30" s="26">
        <v>23.124512666404858</v>
      </c>
      <c r="R30" s="26">
        <v>1.6459999999999999</v>
      </c>
      <c r="S30" s="26">
        <v>0</v>
      </c>
      <c r="T30" s="26">
        <v>0</v>
      </c>
      <c r="U30" s="26">
        <v>0</v>
      </c>
      <c r="V30" s="26">
        <f>V31+V32+V33+V34+V35</f>
        <v>0</v>
      </c>
      <c r="W30" s="26">
        <f>W31+W32+W33+W34+W35</f>
        <v>0</v>
      </c>
      <c r="X30" s="26">
        <f>X31+X32+X33+X34+X35</f>
        <v>0</v>
      </c>
      <c r="Y30" s="26">
        <v>5.4889999999999999</v>
      </c>
      <c r="Z30" s="26">
        <v>17.673999999999999</v>
      </c>
      <c r="AA30" s="26">
        <v>15.724</v>
      </c>
      <c r="AB30" s="26">
        <v>23.209</v>
      </c>
      <c r="AC30" s="26">
        <v>26.12</v>
      </c>
      <c r="AD30" s="83"/>
      <c r="AE30" s="83"/>
    </row>
    <row r="31" spans="1:31" s="84" customFormat="1" ht="12.6" customHeight="1">
      <c r="A31" s="115"/>
      <c r="B31" s="7" t="s">
        <v>59</v>
      </c>
      <c r="C31" s="115"/>
      <c r="D31" s="7" t="s">
        <v>167</v>
      </c>
      <c r="E31" s="26">
        <v>0</v>
      </c>
      <c r="F31" s="26">
        <v>5.5975777030295788</v>
      </c>
      <c r="G31" s="26">
        <v>7.8699039846102181</v>
      </c>
      <c r="H31" s="26">
        <v>39.109054587054146</v>
      </c>
      <c r="I31" s="26">
        <v>12.021843928036835</v>
      </c>
      <c r="J31" s="26">
        <v>2.9979909050033866</v>
      </c>
      <c r="K31" s="26">
        <v>3.924280453725363</v>
      </c>
      <c r="L31" s="26">
        <v>14.713917393754162</v>
      </c>
      <c r="M31" s="26">
        <v>9.4635204125189958</v>
      </c>
      <c r="N31" s="26">
        <v>0</v>
      </c>
      <c r="O31" s="26">
        <v>11.78280146385052</v>
      </c>
      <c r="P31" s="26">
        <v>18.898583388825333</v>
      </c>
      <c r="Q31" s="26">
        <v>23.124512666404858</v>
      </c>
      <c r="R31" s="26">
        <v>1.6459999999999999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5.4889999999999999</v>
      </c>
      <c r="Z31" s="26">
        <v>17.673999999999999</v>
      </c>
      <c r="AA31" s="26">
        <v>15.724</v>
      </c>
      <c r="AB31" s="26">
        <v>23.209</v>
      </c>
      <c r="AC31" s="26">
        <v>26.12</v>
      </c>
      <c r="AD31" s="83"/>
      <c r="AE31" s="83"/>
    </row>
    <row r="32" spans="1:31" s="84" customFormat="1" ht="12.6" customHeight="1">
      <c r="A32" s="116"/>
      <c r="B32" s="7" t="s">
        <v>60</v>
      </c>
      <c r="C32" s="116"/>
      <c r="D32" s="7" t="s">
        <v>168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83"/>
      <c r="AE32" s="83"/>
    </row>
    <row r="33" spans="1:32" s="84" customFormat="1" ht="12.6" customHeight="1">
      <c r="A33" s="116"/>
      <c r="B33" s="7" t="s">
        <v>61</v>
      </c>
      <c r="C33" s="116"/>
      <c r="D33" s="7" t="s">
        <v>169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29.866079305183234</v>
      </c>
      <c r="M33" s="26">
        <v>29.866079305183234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83"/>
      <c r="AE33" s="83"/>
    </row>
    <row r="34" spans="1:32" s="84" customFormat="1" ht="12.6" customHeight="1">
      <c r="A34" s="116"/>
      <c r="B34" s="7" t="s">
        <v>62</v>
      </c>
      <c r="C34" s="116"/>
      <c r="D34" s="7" t="s">
        <v>170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83"/>
      <c r="AE34" s="83"/>
    </row>
    <row r="35" spans="1:32" s="84" customFormat="1" ht="12.6" customHeight="1">
      <c r="A35" s="117"/>
      <c r="B35" s="7" t="s">
        <v>63</v>
      </c>
      <c r="C35" s="117"/>
      <c r="D35" s="7" t="s">
        <v>171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83"/>
      <c r="AE35" s="83"/>
    </row>
    <row r="36" spans="1:32" s="84" customFormat="1" ht="12.6" customHeight="1">
      <c r="A36" s="7" t="s">
        <v>66</v>
      </c>
      <c r="B36" s="8"/>
      <c r="C36" s="7" t="s">
        <v>174</v>
      </c>
      <c r="D36" s="8"/>
      <c r="E36" s="90">
        <v>2071.4993084843004</v>
      </c>
      <c r="F36" s="90">
        <v>510.77825396554374</v>
      </c>
      <c r="G36" s="90">
        <v>1309.7933420982238</v>
      </c>
      <c r="H36" s="90">
        <v>1802.6604857115212</v>
      </c>
      <c r="I36" s="29">
        <v>2411.5628254819267</v>
      </c>
      <c r="J36" s="29">
        <v>572.06561146493186</v>
      </c>
      <c r="K36" s="29">
        <v>1223.6000364255185</v>
      </c>
      <c r="L36" s="29">
        <v>1756.7031490998913</v>
      </c>
      <c r="M36" s="29">
        <v>2081.1805282838454</v>
      </c>
      <c r="N36" s="29">
        <v>445.96786586302869</v>
      </c>
      <c r="O36" s="29">
        <v>1211.6151871645579</v>
      </c>
      <c r="P36" s="29">
        <v>2014.6541567777076</v>
      </c>
      <c r="Q36" s="29">
        <v>2837.3372946084542</v>
      </c>
      <c r="R36" s="29">
        <v>710.36400000000003</v>
      </c>
      <c r="S36" s="29">
        <f>S37+S38+S39+S40+S41</f>
        <v>1796.502</v>
      </c>
      <c r="T36" s="29">
        <f>T37+T38+T39+T40+T41</f>
        <v>2677.6790000000001</v>
      </c>
      <c r="U36" s="29">
        <v>3947.192</v>
      </c>
      <c r="V36" s="29">
        <f>V37+V38+V39+V40+V41</f>
        <v>1123.886</v>
      </c>
      <c r="W36" s="29">
        <f>W37+W38+W39+W40+W41</f>
        <v>2378.3580000000002</v>
      </c>
      <c r="X36" s="29">
        <f>X37+X38+X39+X40+X41</f>
        <v>3504.105</v>
      </c>
      <c r="Y36" s="29">
        <v>4857.7020000000002</v>
      </c>
      <c r="Z36" s="29">
        <v>1202.6099999999999</v>
      </c>
      <c r="AA36" s="29">
        <v>2438.4679999999998</v>
      </c>
      <c r="AB36" s="29">
        <v>3558.1089999999999</v>
      </c>
      <c r="AC36" s="29">
        <v>4834.1400000000003</v>
      </c>
      <c r="AD36" s="83"/>
      <c r="AE36" s="83"/>
    </row>
    <row r="37" spans="1:32" s="84" customFormat="1" ht="12.6" customHeight="1">
      <c r="A37" s="115"/>
      <c r="B37" s="8" t="s">
        <v>67</v>
      </c>
      <c r="C37" s="115"/>
      <c r="D37" s="8" t="s">
        <v>175</v>
      </c>
      <c r="E37" s="27">
        <v>335.20725550793679</v>
      </c>
      <c r="F37" s="27">
        <v>67.915094393315925</v>
      </c>
      <c r="G37" s="27">
        <v>258.31383998952771</v>
      </c>
      <c r="H37" s="27">
        <v>355.16445552387296</v>
      </c>
      <c r="I37" s="30">
        <v>437.94144597924884</v>
      </c>
      <c r="J37" s="30">
        <v>110.72646143163671</v>
      </c>
      <c r="K37" s="30">
        <v>209.2517970870968</v>
      </c>
      <c r="L37" s="30">
        <v>305.34829056180672</v>
      </c>
      <c r="M37" s="30">
        <v>375.5285968776501</v>
      </c>
      <c r="N37" s="30">
        <v>48.763239822197939</v>
      </c>
      <c r="O37" s="30">
        <v>86.731151217124548</v>
      </c>
      <c r="P37" s="30">
        <v>181.40619575301221</v>
      </c>
      <c r="Q37" s="30">
        <v>250.28030574669467</v>
      </c>
      <c r="R37" s="30">
        <v>60.991</v>
      </c>
      <c r="S37" s="30">
        <v>152.84100000000001</v>
      </c>
      <c r="T37" s="30">
        <v>251.27600000000001</v>
      </c>
      <c r="U37" s="30">
        <v>349.80099999999999</v>
      </c>
      <c r="V37" s="30">
        <v>106.496</v>
      </c>
      <c r="W37" s="30">
        <v>209.374</v>
      </c>
      <c r="X37" s="30">
        <v>265.08300000000003</v>
      </c>
      <c r="Y37" s="30">
        <v>330.601</v>
      </c>
      <c r="Z37" s="30">
        <v>55.213999999999999</v>
      </c>
      <c r="AA37" s="30">
        <v>120.928</v>
      </c>
      <c r="AB37" s="30">
        <v>180.071</v>
      </c>
      <c r="AC37" s="30">
        <v>239.75899999999999</v>
      </c>
      <c r="AD37" s="83"/>
      <c r="AE37" s="83"/>
    </row>
    <row r="38" spans="1:32" s="84" customFormat="1" ht="12.6" customHeight="1">
      <c r="A38" s="116"/>
      <c r="B38" s="8" t="s">
        <v>68</v>
      </c>
      <c r="C38" s="116"/>
      <c r="D38" s="8" t="s">
        <v>176</v>
      </c>
      <c r="E38" s="27">
        <v>788.68503878748561</v>
      </c>
      <c r="F38" s="27">
        <v>225.19365285342712</v>
      </c>
      <c r="G38" s="27">
        <v>477.79181677964266</v>
      </c>
      <c r="H38" s="27">
        <v>678.31144956488583</v>
      </c>
      <c r="I38" s="30">
        <v>941.27665750337223</v>
      </c>
      <c r="J38" s="30">
        <v>217.1231239435177</v>
      </c>
      <c r="K38" s="30">
        <v>485.5521596348342</v>
      </c>
      <c r="L38" s="30">
        <v>671.85161154461275</v>
      </c>
      <c r="M38" s="30">
        <v>815.75944360020708</v>
      </c>
      <c r="N38" s="30">
        <v>180.42583707548621</v>
      </c>
      <c r="O38" s="30">
        <v>446.70064484550454</v>
      </c>
      <c r="P38" s="30">
        <v>834.15575323987923</v>
      </c>
      <c r="Q38" s="30">
        <v>1062.4612267431603</v>
      </c>
      <c r="R38" s="30">
        <v>238.892</v>
      </c>
      <c r="S38" s="30">
        <v>598.08100000000002</v>
      </c>
      <c r="T38" s="30">
        <v>865.19</v>
      </c>
      <c r="U38" s="30">
        <v>1240.3920000000001</v>
      </c>
      <c r="V38" s="30">
        <v>425.18200000000002</v>
      </c>
      <c r="W38" s="30">
        <v>932.67899999999997</v>
      </c>
      <c r="X38" s="30">
        <v>1342.509</v>
      </c>
      <c r="Y38" s="30">
        <v>1779.232</v>
      </c>
      <c r="Z38" s="30">
        <v>466.10500000000002</v>
      </c>
      <c r="AA38" s="30">
        <v>965.94</v>
      </c>
      <c r="AB38" s="30">
        <v>1397.91</v>
      </c>
      <c r="AC38" s="30">
        <v>1853.3869999999999</v>
      </c>
      <c r="AD38" s="83"/>
      <c r="AE38" s="83"/>
      <c r="AF38" s="98"/>
    </row>
    <row r="39" spans="1:32" s="84" customFormat="1" ht="12.6" customHeight="1">
      <c r="A39" s="116"/>
      <c r="B39" s="8" t="s">
        <v>69</v>
      </c>
      <c r="C39" s="116"/>
      <c r="D39" s="8" t="s">
        <v>177</v>
      </c>
      <c r="E39" s="27">
        <v>270.65013858771437</v>
      </c>
      <c r="F39" s="27">
        <v>70.686848680428682</v>
      </c>
      <c r="G39" s="27">
        <v>171.48308774565882</v>
      </c>
      <c r="H39" s="27">
        <v>233.48188115036342</v>
      </c>
      <c r="I39" s="30">
        <v>319.25686251074268</v>
      </c>
      <c r="J39" s="30">
        <v>78.881167437863198</v>
      </c>
      <c r="K39" s="30">
        <v>166.48169333128442</v>
      </c>
      <c r="L39" s="30">
        <v>234.07521869539727</v>
      </c>
      <c r="M39" s="30">
        <v>270.035457965521</v>
      </c>
      <c r="N39" s="30">
        <v>63.504191780354127</v>
      </c>
      <c r="O39" s="30">
        <v>130.23118821179162</v>
      </c>
      <c r="P39" s="30">
        <v>208.01247574003565</v>
      </c>
      <c r="Q39" s="30">
        <v>283.93406981178254</v>
      </c>
      <c r="R39" s="30">
        <v>79.564999999999998</v>
      </c>
      <c r="S39" s="30">
        <v>178.11099999999999</v>
      </c>
      <c r="T39" s="30">
        <v>253.95699999999999</v>
      </c>
      <c r="U39" s="30">
        <v>338.46499999999997</v>
      </c>
      <c r="V39" s="30">
        <v>130.58500000000001</v>
      </c>
      <c r="W39" s="30">
        <v>234.94900000000001</v>
      </c>
      <c r="X39" s="30">
        <v>303.76499999999999</v>
      </c>
      <c r="Y39" s="30">
        <v>450.17099999999999</v>
      </c>
      <c r="Z39" s="30">
        <v>117.492</v>
      </c>
      <c r="AA39" s="30">
        <v>242.90600000000001</v>
      </c>
      <c r="AB39" s="30">
        <v>353.529</v>
      </c>
      <c r="AC39" s="30">
        <v>468.21699999999998</v>
      </c>
      <c r="AD39" s="83"/>
      <c r="AE39" s="83"/>
    </row>
    <row r="40" spans="1:32" s="84" customFormat="1" ht="12.6" customHeight="1">
      <c r="A40" s="116"/>
      <c r="B40" s="8" t="s">
        <v>70</v>
      </c>
      <c r="C40" s="116"/>
      <c r="D40" s="8" t="s">
        <v>178</v>
      </c>
      <c r="E40" s="27">
        <v>5.7142531915014718</v>
      </c>
      <c r="F40" s="27">
        <v>1.0031246264961498</v>
      </c>
      <c r="G40" s="27">
        <v>2.6323128496707477</v>
      </c>
      <c r="H40" s="27">
        <v>0.90921508699438258</v>
      </c>
      <c r="I40" s="30">
        <v>5.1223385182782112E-2</v>
      </c>
      <c r="J40" s="30">
        <v>9.9601026744298559E-3</v>
      </c>
      <c r="K40" s="30">
        <v>5.8337744235946301E-2</v>
      </c>
      <c r="L40" s="30">
        <v>8.1103693206071678E-2</v>
      </c>
      <c r="M40" s="30">
        <v>4.2686154318985092E-2</v>
      </c>
      <c r="N40" s="30">
        <v>1.4228718106328366E-2</v>
      </c>
      <c r="O40" s="30">
        <v>2.8457436212656732E-2</v>
      </c>
      <c r="P40" s="30">
        <v>4.410902612961793E-2</v>
      </c>
      <c r="Q40" s="30">
        <v>5.8337744235946301E-2</v>
      </c>
      <c r="R40" s="30">
        <v>1.9E-2</v>
      </c>
      <c r="S40" s="30">
        <v>3.9E-2</v>
      </c>
      <c r="T40" s="30">
        <v>5.8000000000000003E-2</v>
      </c>
      <c r="U40" s="30">
        <v>7.5999999999999998E-2</v>
      </c>
      <c r="V40" s="30">
        <v>0.02</v>
      </c>
      <c r="W40" s="30">
        <v>3.7999999999999999E-2</v>
      </c>
      <c r="X40" s="30">
        <v>5.7000000000000002E-2</v>
      </c>
      <c r="Y40" s="30">
        <v>7.5999999999999998E-2</v>
      </c>
      <c r="Z40" s="30">
        <v>1.9E-2</v>
      </c>
      <c r="AA40" s="30">
        <v>3.9E-2</v>
      </c>
      <c r="AB40" s="30">
        <v>0.06</v>
      </c>
      <c r="AC40" s="30">
        <v>0.08</v>
      </c>
      <c r="AD40" s="83"/>
      <c r="AE40" s="83"/>
    </row>
    <row r="41" spans="1:32" s="84" customFormat="1" ht="12.6" customHeight="1">
      <c r="A41" s="117"/>
      <c r="B41" s="8" t="s">
        <v>52</v>
      </c>
      <c r="C41" s="117"/>
      <c r="D41" s="8" t="s">
        <v>155</v>
      </c>
      <c r="E41" s="27">
        <v>671.24262240966186</v>
      </c>
      <c r="F41" s="27">
        <v>145.97953341187585</v>
      </c>
      <c r="G41" s="27">
        <v>399.57228473372379</v>
      </c>
      <c r="H41" s="27">
        <v>534.79348438540478</v>
      </c>
      <c r="I41" s="30">
        <v>713.03663610338015</v>
      </c>
      <c r="J41" s="30">
        <v>165.32489854923992</v>
      </c>
      <c r="K41" s="30">
        <v>362.25604862806699</v>
      </c>
      <c r="L41" s="30">
        <v>545.34692460486849</v>
      </c>
      <c r="M41" s="30">
        <v>619.81434368614862</v>
      </c>
      <c r="N41" s="30">
        <v>153.2603684668841</v>
      </c>
      <c r="O41" s="30">
        <v>547.92374545392465</v>
      </c>
      <c r="P41" s="30">
        <v>791.03562301865099</v>
      </c>
      <c r="Q41" s="30">
        <v>1240.6033545625808</v>
      </c>
      <c r="R41" s="30">
        <v>330.89699999999999</v>
      </c>
      <c r="S41" s="30">
        <v>867.43</v>
      </c>
      <c r="T41" s="30">
        <v>1307.1980000000001</v>
      </c>
      <c r="U41" s="30">
        <v>2018.4580000000001</v>
      </c>
      <c r="V41" s="30">
        <v>461.60300000000001</v>
      </c>
      <c r="W41" s="30">
        <v>1001.318</v>
      </c>
      <c r="X41" s="30">
        <v>1592.691</v>
      </c>
      <c r="Y41" s="30">
        <v>2297.6219999999998</v>
      </c>
      <c r="Z41" s="30">
        <v>563.78</v>
      </c>
      <c r="AA41" s="30">
        <v>1108.655</v>
      </c>
      <c r="AB41" s="30">
        <v>1626.539</v>
      </c>
      <c r="AC41" s="30">
        <v>2272.6970000000001</v>
      </c>
      <c r="AD41" s="83"/>
      <c r="AE41" s="83"/>
    </row>
    <row r="42" spans="1:32" s="84" customFormat="1" ht="12.6" customHeight="1">
      <c r="A42" s="7" t="s">
        <v>71</v>
      </c>
      <c r="B42" s="8"/>
      <c r="C42" s="7" t="s">
        <v>179</v>
      </c>
      <c r="D42" s="8"/>
      <c r="E42" s="99">
        <v>153.51648539279799</v>
      </c>
      <c r="F42" s="99">
        <v>30.267329155781695</v>
      </c>
      <c r="G42" s="99">
        <v>56.540657139117023</v>
      </c>
      <c r="H42" s="99">
        <v>81.308586746802803</v>
      </c>
      <c r="I42" s="29">
        <v>115.8132281546491</v>
      </c>
      <c r="J42" s="29">
        <v>28.505813854218246</v>
      </c>
      <c r="K42" s="29">
        <v>65.58869898293122</v>
      </c>
      <c r="L42" s="29">
        <v>91.944553531283262</v>
      </c>
      <c r="M42" s="29">
        <v>102.28456297915208</v>
      </c>
      <c r="N42" s="29">
        <v>15.342826734053876</v>
      </c>
      <c r="O42" s="29">
        <v>30.143539308256639</v>
      </c>
      <c r="P42" s="29">
        <v>46.219145024786421</v>
      </c>
      <c r="Q42" s="29">
        <v>61.97602745573446</v>
      </c>
      <c r="R42" s="29">
        <v>15.53</v>
      </c>
      <c r="S42" s="29">
        <v>28.709</v>
      </c>
      <c r="T42" s="29">
        <v>43.613</v>
      </c>
      <c r="U42" s="29">
        <v>57.856000000000002</v>
      </c>
      <c r="V42" s="29">
        <v>15.375</v>
      </c>
      <c r="W42" s="29">
        <v>32.145000000000003</v>
      </c>
      <c r="X42" s="29">
        <v>48.918999999999997</v>
      </c>
      <c r="Y42" s="29">
        <v>65.887</v>
      </c>
      <c r="Z42" s="29">
        <v>18.452000000000002</v>
      </c>
      <c r="AA42" s="29">
        <v>37.85</v>
      </c>
      <c r="AB42" s="29">
        <v>57.512999999999998</v>
      </c>
      <c r="AC42" s="29">
        <v>77.686999999999998</v>
      </c>
      <c r="AD42" s="83"/>
      <c r="AE42" s="83"/>
    </row>
    <row r="43" spans="1:32" s="84" customFormat="1" ht="12.6" customHeight="1">
      <c r="A43" s="7" t="s">
        <v>72</v>
      </c>
      <c r="B43" s="8"/>
      <c r="C43" s="7" t="s">
        <v>180</v>
      </c>
      <c r="D43" s="8"/>
      <c r="E43" s="90">
        <v>875.81174836796606</v>
      </c>
      <c r="F43" s="90">
        <v>53.270897718282768</v>
      </c>
      <c r="G43" s="90">
        <v>181.47876221535449</v>
      </c>
      <c r="H43" s="90">
        <v>225.71442393611878</v>
      </c>
      <c r="I43" s="29">
        <v>414.4284893085412</v>
      </c>
      <c r="J43" s="29">
        <v>20.376947200072852</v>
      </c>
      <c r="K43" s="29">
        <v>245.21772784446304</v>
      </c>
      <c r="L43" s="29">
        <v>369.44581988719477</v>
      </c>
      <c r="M43" s="29">
        <v>617.89631248541559</v>
      </c>
      <c r="N43" s="29">
        <v>183.61449280311436</v>
      </c>
      <c r="O43" s="29">
        <v>217.60690035913285</v>
      </c>
      <c r="P43" s="29">
        <v>714.96747315040898</v>
      </c>
      <c r="Q43" s="29">
        <v>807.25351591624406</v>
      </c>
      <c r="R43" s="29">
        <v>7.0439999999999996</v>
      </c>
      <c r="S43" s="29">
        <v>110.91200000000001</v>
      </c>
      <c r="T43" s="29">
        <v>125.76900000000001</v>
      </c>
      <c r="U43" s="29">
        <v>138.71100000000001</v>
      </c>
      <c r="V43" s="29">
        <v>7.6189999999999998</v>
      </c>
      <c r="W43" s="29">
        <v>16.638999999999999</v>
      </c>
      <c r="X43" s="29">
        <v>0</v>
      </c>
      <c r="Y43" s="29">
        <v>2.98</v>
      </c>
      <c r="Z43" s="29">
        <v>0.996</v>
      </c>
      <c r="AA43" s="29">
        <v>1.155</v>
      </c>
      <c r="AB43" s="29">
        <v>2.6040000000000001</v>
      </c>
      <c r="AC43" s="29">
        <v>11.99</v>
      </c>
      <c r="AD43" s="83"/>
      <c r="AE43" s="83"/>
    </row>
    <row r="44" spans="1:32" s="84" customFormat="1" ht="12.6" customHeight="1">
      <c r="A44" s="7" t="s">
        <v>73</v>
      </c>
      <c r="B44" s="8"/>
      <c r="C44" s="7" t="s">
        <v>181</v>
      </c>
      <c r="D44" s="8"/>
      <c r="E44" s="90">
        <v>0</v>
      </c>
      <c r="F44" s="90">
        <v>0</v>
      </c>
      <c r="G44" s="90">
        <v>0</v>
      </c>
      <c r="H44" s="90">
        <v>0</v>
      </c>
      <c r="I44" s="26">
        <v>139.86403036977592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101.252</v>
      </c>
      <c r="Z44" s="26">
        <v>0</v>
      </c>
      <c r="AA44" s="26">
        <v>0</v>
      </c>
      <c r="AB44" s="26">
        <v>0.25</v>
      </c>
      <c r="AC44" s="26">
        <v>0.74099999999999999</v>
      </c>
      <c r="AD44" s="83"/>
      <c r="AE44" s="83"/>
    </row>
    <row r="45" spans="1:32" s="84" customFormat="1" ht="12.6" customHeight="1">
      <c r="A45" s="8" t="s">
        <v>75</v>
      </c>
      <c r="B45" s="100"/>
      <c r="C45" s="8" t="s">
        <v>184</v>
      </c>
      <c r="D45" s="100"/>
      <c r="E45" s="90">
        <v>-44.671060494817901</v>
      </c>
      <c r="F45" s="90">
        <v>8.3238000922020934</v>
      </c>
      <c r="G45" s="90">
        <v>85.683917564498785</v>
      </c>
      <c r="H45" s="90">
        <v>63.344830137563243</v>
      </c>
      <c r="I45" s="27">
        <v>120.17290738242811</v>
      </c>
      <c r="J45" s="27">
        <v>-49.245593366002467</v>
      </c>
      <c r="K45" s="27">
        <v>122.03829232616776</v>
      </c>
      <c r="L45" s="27">
        <v>130.00637446571164</v>
      </c>
      <c r="M45" s="27">
        <v>363.60635397635758</v>
      </c>
      <c r="N45" s="27">
        <v>0</v>
      </c>
      <c r="O45" s="27">
        <v>359.88838993517396</v>
      </c>
      <c r="P45" s="27">
        <v>445.26069857314411</v>
      </c>
      <c r="Q45" s="27">
        <v>445.26069857314411</v>
      </c>
      <c r="R45" s="27">
        <v>0</v>
      </c>
      <c r="S45" s="27">
        <v>186.251</v>
      </c>
      <c r="T45" s="27">
        <v>317.93</v>
      </c>
      <c r="U45" s="27">
        <v>454.18700000000001</v>
      </c>
      <c r="V45" s="27">
        <v>277.77300000000002</v>
      </c>
      <c r="W45" s="27">
        <v>574.91800000000001</v>
      </c>
      <c r="X45" s="27">
        <v>797.61599999999999</v>
      </c>
      <c r="Y45" s="27">
        <v>780.69500000000005</v>
      </c>
      <c r="Z45" s="27">
        <v>140</v>
      </c>
      <c r="AA45" s="27">
        <v>267.14699999999999</v>
      </c>
      <c r="AB45" s="27">
        <v>401.71499999999997</v>
      </c>
      <c r="AC45" s="27">
        <v>465.78699999999998</v>
      </c>
      <c r="AD45" s="83"/>
      <c r="AE45" s="83"/>
    </row>
    <row r="46" spans="1:32">
      <c r="A46" s="85" t="s">
        <v>105</v>
      </c>
      <c r="B46" s="85"/>
      <c r="C46" s="85" t="s">
        <v>195</v>
      </c>
      <c r="D46" s="85"/>
      <c r="E46" s="101">
        <v>100</v>
      </c>
      <c r="F46" s="101">
        <v>100</v>
      </c>
      <c r="G46" s="101">
        <v>100</v>
      </c>
      <c r="H46" s="101">
        <v>100</v>
      </c>
      <c r="I46" s="101">
        <v>100</v>
      </c>
      <c r="J46" s="101">
        <v>100</v>
      </c>
      <c r="K46" s="101">
        <v>100</v>
      </c>
      <c r="L46" s="101">
        <v>100</v>
      </c>
      <c r="M46" s="101">
        <v>100</v>
      </c>
      <c r="N46" s="101">
        <v>100</v>
      </c>
      <c r="O46" s="101">
        <v>100</v>
      </c>
      <c r="P46" s="101">
        <f>P4/$P$4*100</f>
        <v>100</v>
      </c>
      <c r="Q46" s="101">
        <f>Q4/$Q$4*100</f>
        <v>100</v>
      </c>
      <c r="R46" s="101">
        <f>R4/$R$4*100</f>
        <v>100</v>
      </c>
      <c r="S46" s="101">
        <f>S4/$S$4*100</f>
        <v>100</v>
      </c>
      <c r="T46" s="101">
        <f>T4/$T$4*100</f>
        <v>100</v>
      </c>
      <c r="U46" s="101">
        <f t="shared" ref="U46:Y46" si="9">U4/U$4*100</f>
        <v>100</v>
      </c>
      <c r="V46" s="101">
        <f t="shared" si="9"/>
        <v>100</v>
      </c>
      <c r="W46" s="101">
        <f t="shared" si="9"/>
        <v>100</v>
      </c>
      <c r="X46" s="101">
        <f t="shared" si="9"/>
        <v>100</v>
      </c>
      <c r="Y46" s="101">
        <f t="shared" si="9"/>
        <v>100</v>
      </c>
      <c r="Z46" s="101">
        <f t="shared" ref="Z46:AA46" si="10">Z4/Z$4*100</f>
        <v>100</v>
      </c>
      <c r="AA46" s="101">
        <f t="shared" si="10"/>
        <v>100</v>
      </c>
      <c r="AB46" s="101">
        <f t="shared" ref="AB46:AC46" si="11">AB4/AB$4*100</f>
        <v>100</v>
      </c>
      <c r="AC46" s="101">
        <f t="shared" si="11"/>
        <v>100</v>
      </c>
      <c r="AD46" s="80"/>
      <c r="AE46" s="80"/>
    </row>
    <row r="47" spans="1:32">
      <c r="A47" s="88" t="s">
        <v>42</v>
      </c>
      <c r="B47" s="89"/>
      <c r="C47" s="88" t="s">
        <v>151</v>
      </c>
      <c r="D47" s="89"/>
      <c r="E47" s="102">
        <f>E5/$E$4*100</f>
        <v>2.1283858794899309</v>
      </c>
      <c r="F47" s="102">
        <f>F5/$F$4*100</f>
        <v>0.81490325592472501</v>
      </c>
      <c r="G47" s="102">
        <f>G5/$G$4*100</f>
        <v>0.97653654324180783</v>
      </c>
      <c r="H47" s="102">
        <f>H5/$H$4*100</f>
        <v>0.9761650617500981</v>
      </c>
      <c r="I47" s="103">
        <f>I5/$I$4*100</f>
        <v>0.78148630757073845</v>
      </c>
      <c r="J47" s="103">
        <f>J5/$J$4*100</f>
        <v>0.50466899524599651</v>
      </c>
      <c r="K47" s="103">
        <f>K5/$K$4*100</f>
        <v>0.3780917942410007</v>
      </c>
      <c r="L47" s="103">
        <f>L5/$L$4*100</f>
        <v>0.34909881889815331</v>
      </c>
      <c r="M47" s="103">
        <f>M5/$M$4*100</f>
        <v>0.34154439993193114</v>
      </c>
      <c r="N47" s="103">
        <f>N5/$N$4*100</f>
        <v>0.10757181085141754</v>
      </c>
      <c r="O47" s="103">
        <f>O5/$O$4*100</f>
        <v>0.14687708982430839</v>
      </c>
      <c r="P47" s="103">
        <f>P5/$P$4*100</f>
        <v>0.14970482784859371</v>
      </c>
      <c r="Q47" s="103">
        <f>Q5/$Q$4*100</f>
        <v>0.18115118895670773</v>
      </c>
      <c r="R47" s="103">
        <f>R5/$R$4*100</f>
        <v>0.10722288306730476</v>
      </c>
      <c r="S47" s="104">
        <f t="shared" ref="S47:S62" si="12">S5/$S$4*100</f>
        <v>0.10915738772408902</v>
      </c>
      <c r="T47" s="104">
        <f>T5/$T$4*100</f>
        <v>0.12421674705878415</v>
      </c>
      <c r="U47" s="104">
        <f t="shared" ref="U47:V62" si="13">U5/U$4*100</f>
        <v>0.12500767392197362</v>
      </c>
      <c r="V47" s="104">
        <f t="shared" si="13"/>
        <v>2.8379572200835826E-2</v>
      </c>
      <c r="W47" s="104">
        <f t="shared" ref="W47:X62" si="14">W5/W$4*100</f>
        <v>2.7159716477262577E-2</v>
      </c>
      <c r="X47" s="104">
        <f t="shared" si="14"/>
        <v>0.12260340019229904</v>
      </c>
      <c r="Y47" s="104">
        <f t="shared" ref="Y47" si="15">Y5/Y$4*100</f>
        <v>0.10326428685850159</v>
      </c>
      <c r="Z47" s="104">
        <f t="shared" ref="Z47" si="16">Z5/Z$4*100</f>
        <v>1.7417941398388901E-2</v>
      </c>
      <c r="AA47" s="104">
        <f t="shared" ref="AA47:AB47" si="17">AA5/AA$4*100</f>
        <v>3.6555402764109825E-2</v>
      </c>
      <c r="AB47" s="104">
        <f t="shared" si="17"/>
        <v>0.11706686744831869</v>
      </c>
      <c r="AC47" s="104">
        <f t="shared" ref="AC47" si="18">AC5/AC$4*100</f>
        <v>0.1127627782308368</v>
      </c>
      <c r="AD47" s="80"/>
      <c r="AE47" s="80"/>
    </row>
    <row r="48" spans="1:32">
      <c r="A48" s="115"/>
      <c r="B48" s="7" t="s">
        <v>43</v>
      </c>
      <c r="C48" s="115"/>
      <c r="D48" s="7" t="s">
        <v>152</v>
      </c>
      <c r="E48" s="102">
        <f t="shared" ref="E48:E62" si="19">E6/$E$4*100</f>
        <v>0.75266219405675627</v>
      </c>
      <c r="F48" s="102">
        <f t="shared" ref="F48:F62" si="20">F6/$F$4*100</f>
        <v>0.20095958994548693</v>
      </c>
      <c r="G48" s="102">
        <f t="shared" ref="G48:G62" si="21">G6/$G$4*100</f>
        <v>0.22217308880785186</v>
      </c>
      <c r="H48" s="102">
        <f t="shared" ref="H48:H62" si="22">H6/$H$4*100</f>
        <v>0.24427579303979183</v>
      </c>
      <c r="I48" s="103">
        <f t="shared" ref="I48:I62" si="23">I6/$I$4*100</f>
        <v>0.20301845717485387</v>
      </c>
      <c r="J48" s="103">
        <f t="shared" ref="J48:J62" si="24">J6/$J$4*100</f>
        <v>0.25631589481363837</v>
      </c>
      <c r="K48" s="103">
        <f t="shared" ref="K48:K62" si="25">K6/$K$4*100</f>
        <v>0.16371319116143279</v>
      </c>
      <c r="L48" s="103">
        <f t="shared" ref="L48:L62" si="26">L6/$L$4*100</f>
        <v>0.14575522289548704</v>
      </c>
      <c r="M48" s="103">
        <f t="shared" ref="M48:M62" si="27">M6/$M$4*100</f>
        <v>3.4178441707875609E-2</v>
      </c>
      <c r="N48" s="103">
        <f t="shared" ref="N48:N62" si="28">N6/$N$4*100</f>
        <v>5.9268215345133636E-4</v>
      </c>
      <c r="O48" s="103">
        <f t="shared" ref="O48:O62" si="29">O6/$O$4*100</f>
        <v>0</v>
      </c>
      <c r="P48" s="103">
        <f t="shared" ref="P48:P62" si="30">P6/$P$4*100</f>
        <v>1.8291385428147476E-4</v>
      </c>
      <c r="Q48" s="103">
        <f t="shared" ref="Q48:Q62" si="31">Q6/$Q$4*100</f>
        <v>1.5298639384909025E-4</v>
      </c>
      <c r="R48" s="103">
        <f t="shared" ref="R48:R62" si="32">R6/$R$4*100</f>
        <v>0</v>
      </c>
      <c r="S48" s="104">
        <f t="shared" si="12"/>
        <v>0</v>
      </c>
      <c r="T48" s="104">
        <f t="shared" ref="T48:T62" si="33">T6/$T$4*100</f>
        <v>1.5949762077399093E-5</v>
      </c>
      <c r="U48" s="104">
        <f t="shared" si="13"/>
        <v>1.0300566407545618E-5</v>
      </c>
      <c r="V48" s="104">
        <f t="shared" si="13"/>
        <v>0</v>
      </c>
      <c r="W48" s="104">
        <f t="shared" si="14"/>
        <v>0</v>
      </c>
      <c r="X48" s="104">
        <f t="shared" si="14"/>
        <v>0</v>
      </c>
      <c r="Y48" s="104">
        <f t="shared" ref="Y48" si="34">Y6/Y$4*100</f>
        <v>0</v>
      </c>
      <c r="Z48" s="104">
        <f t="shared" ref="Z48" si="35">Z6/Z$4*100</f>
        <v>0</v>
      </c>
      <c r="AA48" s="104">
        <f t="shared" ref="AA48:AB48" si="36">AA6/AA$4*100</f>
        <v>0</v>
      </c>
      <c r="AB48" s="104">
        <f t="shared" si="36"/>
        <v>0</v>
      </c>
      <c r="AC48" s="104">
        <f t="shared" ref="AC48" si="37">AC6/AC$4*100</f>
        <v>9.591934180915006E-6</v>
      </c>
      <c r="AD48" s="80"/>
      <c r="AE48" s="80"/>
    </row>
    <row r="49" spans="1:31">
      <c r="A49" s="116"/>
      <c r="B49" s="7" t="s">
        <v>44</v>
      </c>
      <c r="C49" s="116"/>
      <c r="D49" s="7" t="s">
        <v>153</v>
      </c>
      <c r="E49" s="102">
        <f t="shared" si="19"/>
        <v>5.1709865270695925E-2</v>
      </c>
      <c r="F49" s="102">
        <f t="shared" si="20"/>
        <v>0</v>
      </c>
      <c r="G49" s="102">
        <f t="shared" si="21"/>
        <v>0</v>
      </c>
      <c r="H49" s="102">
        <f t="shared" si="22"/>
        <v>0</v>
      </c>
      <c r="I49" s="103">
        <f t="shared" si="23"/>
        <v>0</v>
      </c>
      <c r="J49" s="103">
        <f t="shared" si="24"/>
        <v>0</v>
      </c>
      <c r="K49" s="103">
        <f t="shared" si="25"/>
        <v>0</v>
      </c>
      <c r="L49" s="103">
        <f t="shared" si="26"/>
        <v>0</v>
      </c>
      <c r="M49" s="103">
        <f t="shared" si="27"/>
        <v>0.11808843623788484</v>
      </c>
      <c r="N49" s="103">
        <f t="shared" si="28"/>
        <v>0</v>
      </c>
      <c r="O49" s="103">
        <f t="shared" si="29"/>
        <v>6.5210222842684976E-2</v>
      </c>
      <c r="P49" s="103">
        <f t="shared" si="30"/>
        <v>4.3553821080577829E-2</v>
      </c>
      <c r="Q49" s="103">
        <f t="shared" si="31"/>
        <v>6.5095710582787888E-2</v>
      </c>
      <c r="R49" s="103">
        <f t="shared" si="32"/>
        <v>4.8355417853882539E-2</v>
      </c>
      <c r="S49" s="104">
        <f t="shared" si="12"/>
        <v>2.4028660166264773E-2</v>
      </c>
      <c r="T49" s="104">
        <f t="shared" si="33"/>
        <v>1.7209793281513619E-2</v>
      </c>
      <c r="U49" s="104">
        <f t="shared" si="13"/>
        <v>1.2607893282835838E-2</v>
      </c>
      <c r="V49" s="104">
        <f t="shared" si="13"/>
        <v>2.827186983954233E-3</v>
      </c>
      <c r="W49" s="104">
        <f t="shared" si="14"/>
        <v>2.680494514446814E-3</v>
      </c>
      <c r="X49" s="104">
        <f t="shared" si="14"/>
        <v>1.8942058193902607E-3</v>
      </c>
      <c r="Y49" s="104">
        <f t="shared" ref="Y49" si="38">Y7/Y$4*100</f>
        <v>0</v>
      </c>
      <c r="Z49" s="104">
        <f t="shared" ref="Z49" si="39">Z7/Z$4*100</f>
        <v>0</v>
      </c>
      <c r="AA49" s="104">
        <f t="shared" ref="AA49:AB49" si="40">AA7/AA$4*100</f>
        <v>0</v>
      </c>
      <c r="AB49" s="104">
        <f t="shared" si="40"/>
        <v>0</v>
      </c>
      <c r="AC49" s="104">
        <f t="shared" ref="AC49" si="41">AC7/AC$4*100</f>
        <v>0</v>
      </c>
      <c r="AD49" s="80"/>
      <c r="AE49" s="80"/>
    </row>
    <row r="50" spans="1:31">
      <c r="A50" s="116"/>
      <c r="B50" s="7" t="s">
        <v>45</v>
      </c>
      <c r="C50" s="116"/>
      <c r="D50" s="7" t="s">
        <v>154</v>
      </c>
      <c r="E50" s="102">
        <f t="shared" si="19"/>
        <v>0</v>
      </c>
      <c r="F50" s="102">
        <f t="shared" si="20"/>
        <v>0</v>
      </c>
      <c r="G50" s="102">
        <f t="shared" si="21"/>
        <v>0</v>
      </c>
      <c r="H50" s="102">
        <f t="shared" si="22"/>
        <v>0</v>
      </c>
      <c r="I50" s="103">
        <f t="shared" si="23"/>
        <v>0</v>
      </c>
      <c r="J50" s="103">
        <f t="shared" si="24"/>
        <v>0</v>
      </c>
      <c r="K50" s="103">
        <f t="shared" si="25"/>
        <v>0</v>
      </c>
      <c r="L50" s="103">
        <f t="shared" si="26"/>
        <v>0</v>
      </c>
      <c r="M50" s="103">
        <f t="shared" si="27"/>
        <v>0</v>
      </c>
      <c r="N50" s="103">
        <f t="shared" si="28"/>
        <v>0</v>
      </c>
      <c r="O50" s="103">
        <f t="shared" si="29"/>
        <v>0</v>
      </c>
      <c r="P50" s="103">
        <f t="shared" si="30"/>
        <v>0</v>
      </c>
      <c r="Q50" s="103">
        <f t="shared" si="31"/>
        <v>0</v>
      </c>
      <c r="R50" s="103">
        <f t="shared" si="32"/>
        <v>0</v>
      </c>
      <c r="S50" s="104">
        <f t="shared" si="12"/>
        <v>0</v>
      </c>
      <c r="T50" s="104">
        <f t="shared" si="33"/>
        <v>0</v>
      </c>
      <c r="U50" s="104">
        <f t="shared" si="13"/>
        <v>0</v>
      </c>
      <c r="V50" s="104">
        <f t="shared" si="13"/>
        <v>0</v>
      </c>
      <c r="W50" s="104">
        <f t="shared" si="14"/>
        <v>0</v>
      </c>
      <c r="X50" s="104">
        <f t="shared" si="14"/>
        <v>0</v>
      </c>
      <c r="Y50" s="104">
        <f t="shared" ref="Y50" si="42">Y8/Y$4*100</f>
        <v>0</v>
      </c>
      <c r="Z50" s="104">
        <f t="shared" ref="Z50" si="43">Z8/Z$4*100</f>
        <v>0</v>
      </c>
      <c r="AA50" s="104">
        <f t="shared" ref="AA50:AB50" si="44">AA8/AA$4*100</f>
        <v>0</v>
      </c>
      <c r="AB50" s="104">
        <f t="shared" si="44"/>
        <v>0</v>
      </c>
      <c r="AC50" s="104">
        <f t="shared" ref="AC50" si="45">AC8/AC$4*100</f>
        <v>0</v>
      </c>
      <c r="AD50" s="80"/>
      <c r="AE50" s="80"/>
    </row>
    <row r="51" spans="1:31">
      <c r="A51" s="117"/>
      <c r="B51" s="7" t="s">
        <v>46</v>
      </c>
      <c r="C51" s="117"/>
      <c r="D51" s="7" t="s">
        <v>155</v>
      </c>
      <c r="E51" s="102">
        <f t="shared" si="19"/>
        <v>1.3240138201624787</v>
      </c>
      <c r="F51" s="102">
        <f t="shared" si="20"/>
        <v>0.613943665979238</v>
      </c>
      <c r="G51" s="102">
        <f t="shared" si="21"/>
        <v>0.75436345443395614</v>
      </c>
      <c r="H51" s="102">
        <f t="shared" si="22"/>
        <v>0.73188926871030624</v>
      </c>
      <c r="I51" s="103">
        <f t="shared" si="23"/>
        <v>0.57846785039588466</v>
      </c>
      <c r="J51" s="103">
        <f t="shared" si="24"/>
        <v>0.2483531004323582</v>
      </c>
      <c r="K51" s="103">
        <f t="shared" si="25"/>
        <v>0.21437860307956785</v>
      </c>
      <c r="L51" s="103">
        <f t="shared" si="26"/>
        <v>0.20334359600266624</v>
      </c>
      <c r="M51" s="103">
        <f t="shared" si="27"/>
        <v>0.1892775219861707</v>
      </c>
      <c r="N51" s="103">
        <f t="shared" si="28"/>
        <v>0.10697912869796621</v>
      </c>
      <c r="O51" s="103">
        <f t="shared" si="29"/>
        <v>8.1666866981623412E-2</v>
      </c>
      <c r="P51" s="103">
        <f t="shared" si="30"/>
        <v>0.10596809291373441</v>
      </c>
      <c r="Q51" s="103">
        <f t="shared" si="31"/>
        <v>0.11590249198007077</v>
      </c>
      <c r="R51" s="103">
        <f t="shared" si="32"/>
        <v>5.8867465213422225E-2</v>
      </c>
      <c r="S51" s="104">
        <f t="shared" si="12"/>
        <v>8.5128727557824246E-2</v>
      </c>
      <c r="T51" s="104">
        <f t="shared" si="33"/>
        <v>0.10699100401519311</v>
      </c>
      <c r="U51" s="104">
        <f t="shared" si="13"/>
        <v>0.11238948007273025</v>
      </c>
      <c r="V51" s="104">
        <f t="shared" si="13"/>
        <v>2.5552385216881589E-2</v>
      </c>
      <c r="W51" s="104">
        <f t="shared" si="14"/>
        <v>2.447922196281576E-2</v>
      </c>
      <c r="X51" s="104">
        <f t="shared" si="14"/>
        <v>0.12070919437290877</v>
      </c>
      <c r="Y51" s="104">
        <f t="shared" ref="Y51" si="46">Y9/Y$4*100</f>
        <v>0.10326428685850159</v>
      </c>
      <c r="Z51" s="104">
        <f t="shared" ref="Z51" si="47">Z9/Z$4*100</f>
        <v>1.7417941398388901E-2</v>
      </c>
      <c r="AA51" s="104">
        <f t="shared" ref="AA51:AB51" si="48">AA9/AA$4*100</f>
        <v>3.6555402764109825E-2</v>
      </c>
      <c r="AB51" s="104">
        <f t="shared" si="48"/>
        <v>0.11706686744831869</v>
      </c>
      <c r="AC51" s="104">
        <f t="shared" ref="AC51" si="49">AC9/AC$4*100</f>
        <v>0.11275318629665591</v>
      </c>
      <c r="AD51" s="80"/>
      <c r="AE51" s="80"/>
    </row>
    <row r="52" spans="1:31">
      <c r="A52" s="7" t="s">
        <v>54</v>
      </c>
      <c r="B52" s="7"/>
      <c r="C52" s="7" t="s">
        <v>162</v>
      </c>
      <c r="D52" s="7"/>
      <c r="E52" s="102">
        <f t="shared" si="19"/>
        <v>0.11443986576301558</v>
      </c>
      <c r="F52" s="102">
        <f t="shared" si="20"/>
        <v>0</v>
      </c>
      <c r="G52" s="102">
        <f t="shared" si="21"/>
        <v>0</v>
      </c>
      <c r="H52" s="102">
        <f t="shared" si="22"/>
        <v>0</v>
      </c>
      <c r="I52" s="103">
        <f t="shared" si="23"/>
        <v>7.2740212778205143E-3</v>
      </c>
      <c r="J52" s="103">
        <f t="shared" si="24"/>
        <v>0</v>
      </c>
      <c r="K52" s="103">
        <f t="shared" si="25"/>
        <v>0</v>
      </c>
      <c r="L52" s="103">
        <f t="shared" si="26"/>
        <v>0</v>
      </c>
      <c r="M52" s="103">
        <f t="shared" si="27"/>
        <v>0</v>
      </c>
      <c r="N52" s="103">
        <f t="shared" si="28"/>
        <v>0</v>
      </c>
      <c r="O52" s="103">
        <f t="shared" si="29"/>
        <v>0.2191137449959783</v>
      </c>
      <c r="P52" s="103">
        <f t="shared" si="30"/>
        <v>0.55388347452589248</v>
      </c>
      <c r="Q52" s="103">
        <f t="shared" si="31"/>
        <v>0.49634905620398834</v>
      </c>
      <c r="R52" s="103">
        <f t="shared" si="32"/>
        <v>0</v>
      </c>
      <c r="S52" s="104">
        <f t="shared" si="12"/>
        <v>0</v>
      </c>
      <c r="T52" s="104">
        <f t="shared" si="33"/>
        <v>0</v>
      </c>
      <c r="U52" s="104">
        <f t="shared" si="13"/>
        <v>0</v>
      </c>
      <c r="V52" s="104">
        <f t="shared" si="13"/>
        <v>0</v>
      </c>
      <c r="W52" s="104">
        <f t="shared" si="14"/>
        <v>0</v>
      </c>
      <c r="X52" s="104">
        <f t="shared" si="14"/>
        <v>0</v>
      </c>
      <c r="Y52" s="104">
        <f t="shared" ref="Y52" si="50">Y10/Y$4*100</f>
        <v>0</v>
      </c>
      <c r="Z52" s="104">
        <f t="shared" ref="Z52" si="51">Z10/Z$4*100</f>
        <v>0</v>
      </c>
      <c r="AA52" s="104">
        <f t="shared" ref="AA52:AB52" si="52">AA10/AA$4*100</f>
        <v>0</v>
      </c>
      <c r="AB52" s="104">
        <f t="shared" si="52"/>
        <v>0</v>
      </c>
      <c r="AC52" s="104">
        <f t="shared" ref="AC52" si="53">AC10/AC$4*100</f>
        <v>0</v>
      </c>
      <c r="AD52" s="80"/>
      <c r="AE52" s="80"/>
    </row>
    <row r="53" spans="1:31">
      <c r="A53" s="7" t="s">
        <v>55</v>
      </c>
      <c r="B53" s="8"/>
      <c r="C53" s="7" t="s">
        <v>163</v>
      </c>
      <c r="D53" s="8"/>
      <c r="E53" s="102">
        <f t="shared" si="19"/>
        <v>93.254601314004418</v>
      </c>
      <c r="F53" s="102">
        <f t="shared" si="20"/>
        <v>78.5478008782366</v>
      </c>
      <c r="G53" s="102">
        <f t="shared" si="21"/>
        <v>89.018820945058039</v>
      </c>
      <c r="H53" s="102">
        <f t="shared" si="22"/>
        <v>91.211618538203737</v>
      </c>
      <c r="I53" s="103">
        <f t="shared" si="23"/>
        <v>97.237023198371446</v>
      </c>
      <c r="J53" s="103">
        <f t="shared" si="24"/>
        <v>99.459821246026664</v>
      </c>
      <c r="K53" s="103">
        <f t="shared" si="25"/>
        <v>98.429974287535003</v>
      </c>
      <c r="L53" s="103">
        <f t="shared" si="26"/>
        <v>97.300254449593965</v>
      </c>
      <c r="M53" s="103">
        <f t="shared" si="27"/>
        <v>97.432080547834346</v>
      </c>
      <c r="N53" s="103">
        <f t="shared" si="28"/>
        <v>97.366490936408169</v>
      </c>
      <c r="O53" s="103">
        <f t="shared" si="29"/>
        <v>97.035893358480578</v>
      </c>
      <c r="P53" s="103">
        <f t="shared" si="30"/>
        <v>96.474050926062361</v>
      </c>
      <c r="Q53" s="103">
        <f t="shared" si="31"/>
        <v>96.010451418482191</v>
      </c>
      <c r="R53" s="103">
        <f t="shared" si="32"/>
        <v>94.501479985615092</v>
      </c>
      <c r="S53" s="104">
        <f t="shared" si="12"/>
        <v>91.164857661041026</v>
      </c>
      <c r="T53" s="104">
        <f t="shared" si="33"/>
        <v>93.885738456439455</v>
      </c>
      <c r="U53" s="104">
        <f t="shared" si="13"/>
        <v>94.491710310166539</v>
      </c>
      <c r="V53" s="104">
        <f t="shared" si="13"/>
        <v>98.808542628190722</v>
      </c>
      <c r="W53" s="104">
        <f t="shared" si="14"/>
        <v>98.703612991253181</v>
      </c>
      <c r="X53" s="104">
        <f t="shared" si="14"/>
        <v>98.765442071889765</v>
      </c>
      <c r="Y53" s="104">
        <f t="shared" ref="Y53" si="54">Y11/Y$4*100</f>
        <v>98.405121444351835</v>
      </c>
      <c r="Z53" s="104">
        <f t="shared" ref="Z53" si="55">Z11/Z$4*100</f>
        <v>99.441936813833593</v>
      </c>
      <c r="AA53" s="104">
        <f t="shared" ref="AA53:AB53" si="56">AA11/AA$4*100</f>
        <v>98.947279446601371</v>
      </c>
      <c r="AB53" s="104">
        <f t="shared" si="56"/>
        <v>98.928489497989972</v>
      </c>
      <c r="AC53" s="104">
        <f t="shared" ref="AC53" si="57">AC11/AC$4*100</f>
        <v>98.874444075474727</v>
      </c>
      <c r="AD53" s="80"/>
      <c r="AE53" s="80"/>
    </row>
    <row r="54" spans="1:31">
      <c r="A54" s="34" t="s">
        <v>83</v>
      </c>
      <c r="B54" s="9"/>
      <c r="C54" s="34" t="s">
        <v>187</v>
      </c>
      <c r="D54" s="9"/>
      <c r="E54" s="102">
        <f t="shared" si="19"/>
        <v>0.32274650461199178</v>
      </c>
      <c r="F54" s="102">
        <f t="shared" si="20"/>
        <v>0</v>
      </c>
      <c r="G54" s="102">
        <f t="shared" si="21"/>
        <v>0</v>
      </c>
      <c r="H54" s="102">
        <f t="shared" si="22"/>
        <v>0</v>
      </c>
      <c r="I54" s="103">
        <f t="shared" si="23"/>
        <v>0</v>
      </c>
      <c r="J54" s="103">
        <f t="shared" si="24"/>
        <v>7.209557074942809E-3</v>
      </c>
      <c r="K54" s="103">
        <f t="shared" si="25"/>
        <v>0</v>
      </c>
      <c r="L54" s="103">
        <f t="shared" si="26"/>
        <v>8.8396024667074355E-4</v>
      </c>
      <c r="M54" s="103">
        <f t="shared" si="27"/>
        <v>3.4322451995970589E-3</v>
      </c>
      <c r="N54" s="103">
        <f t="shared" si="28"/>
        <v>0</v>
      </c>
      <c r="O54" s="103">
        <f t="shared" si="29"/>
        <v>0</v>
      </c>
      <c r="P54" s="103">
        <f t="shared" si="30"/>
        <v>0</v>
      </c>
      <c r="Q54" s="103">
        <f t="shared" si="31"/>
        <v>0</v>
      </c>
      <c r="R54" s="103">
        <f t="shared" si="32"/>
        <v>0</v>
      </c>
      <c r="S54" s="104">
        <f t="shared" si="12"/>
        <v>0</v>
      </c>
      <c r="T54" s="104">
        <f t="shared" si="33"/>
        <v>0</v>
      </c>
      <c r="U54" s="104">
        <f t="shared" si="13"/>
        <v>0</v>
      </c>
      <c r="V54" s="104">
        <f t="shared" si="13"/>
        <v>0</v>
      </c>
      <c r="W54" s="104">
        <f t="shared" si="14"/>
        <v>-5.8340174726195376E-3</v>
      </c>
      <c r="X54" s="104">
        <f t="shared" si="14"/>
        <v>0</v>
      </c>
      <c r="Y54" s="104">
        <f t="shared" ref="Y54" si="58">Y12/Y$4*100</f>
        <v>0</v>
      </c>
      <c r="Z54" s="104">
        <f t="shared" ref="Z54" si="59">Z12/Z$4*100</f>
        <v>0</v>
      </c>
      <c r="AA54" s="104">
        <f t="shared" ref="AA54:AB54" si="60">AA12/AA$4*100</f>
        <v>0</v>
      </c>
      <c r="AB54" s="104">
        <f t="shared" si="60"/>
        <v>0</v>
      </c>
      <c r="AC54" s="104">
        <f t="shared" ref="AC54" si="61">AC12/AC$4*100</f>
        <v>0</v>
      </c>
      <c r="AD54" s="80"/>
      <c r="AE54" s="80"/>
    </row>
    <row r="55" spans="1:31">
      <c r="A55" s="92" t="s">
        <v>85</v>
      </c>
      <c r="B55" s="17"/>
      <c r="C55" s="92" t="s">
        <v>188</v>
      </c>
      <c r="D55" s="17"/>
      <c r="E55" s="102">
        <f t="shared" si="19"/>
        <v>0.39121480036764217</v>
      </c>
      <c r="F55" s="102">
        <f t="shared" si="20"/>
        <v>0</v>
      </c>
      <c r="G55" s="102">
        <f t="shared" si="21"/>
        <v>0</v>
      </c>
      <c r="H55" s="102">
        <f t="shared" si="22"/>
        <v>0</v>
      </c>
      <c r="I55" s="103">
        <f t="shared" si="23"/>
        <v>0</v>
      </c>
      <c r="J55" s="103">
        <f t="shared" si="24"/>
        <v>5.7030824622681907E-3</v>
      </c>
      <c r="K55" s="103">
        <f t="shared" si="25"/>
        <v>6.29844243223617E-3</v>
      </c>
      <c r="L55" s="103">
        <f t="shared" si="26"/>
        <v>1.1000394180791477E-2</v>
      </c>
      <c r="M55" s="103">
        <f t="shared" si="27"/>
        <v>1.2288877917438422E-2</v>
      </c>
      <c r="N55" s="103">
        <f t="shared" si="28"/>
        <v>1.2816751568385146E-2</v>
      </c>
      <c r="O55" s="103">
        <f t="shared" si="29"/>
        <v>7.118885385945288E-3</v>
      </c>
      <c r="P55" s="103">
        <f t="shared" si="30"/>
        <v>5.4061205820969214E-3</v>
      </c>
      <c r="Q55" s="103">
        <f t="shared" si="31"/>
        <v>6.5386384731101158E-2</v>
      </c>
      <c r="R55" s="103">
        <f t="shared" si="32"/>
        <v>0</v>
      </c>
      <c r="S55" s="104">
        <f t="shared" si="12"/>
        <v>2.9037655790048065E-4</v>
      </c>
      <c r="T55" s="104">
        <f t="shared" si="33"/>
        <v>0.13640236528591704</v>
      </c>
      <c r="U55" s="104">
        <f t="shared" si="13"/>
        <v>0.12342138669521159</v>
      </c>
      <c r="V55" s="104">
        <f t="shared" si="13"/>
        <v>0.78471940438440158</v>
      </c>
      <c r="W55" s="104">
        <f t="shared" si="14"/>
        <v>0.27038831430532617</v>
      </c>
      <c r="X55" s="104">
        <f t="shared" si="14"/>
        <v>0.16977283922417416</v>
      </c>
      <c r="Y55" s="104">
        <f t="shared" ref="Y55" si="62">Y13/Y$4*100</f>
        <v>0.1937386530375764</v>
      </c>
      <c r="Z55" s="104">
        <f t="shared" ref="Z55" si="63">Z13/Z$4*100</f>
        <v>0</v>
      </c>
      <c r="AA55" s="104">
        <f t="shared" ref="AA55:AB55" si="64">AA13/AA$4*100</f>
        <v>0</v>
      </c>
      <c r="AB55" s="104">
        <f t="shared" si="64"/>
        <v>0</v>
      </c>
      <c r="AC55" s="104">
        <f t="shared" ref="AC55" si="65">AC13/AC$4*100</f>
        <v>9.5295866087390588E-2</v>
      </c>
      <c r="AD55" s="80"/>
      <c r="AE55" s="80"/>
    </row>
    <row r="56" spans="1:31">
      <c r="A56" s="115"/>
      <c r="B56" s="7" t="s">
        <v>59</v>
      </c>
      <c r="C56" s="115"/>
      <c r="D56" s="7" t="s">
        <v>167</v>
      </c>
      <c r="E56" s="102">
        <f t="shared" si="19"/>
        <v>0.39121480036764217</v>
      </c>
      <c r="F56" s="102">
        <f t="shared" si="20"/>
        <v>0</v>
      </c>
      <c r="G56" s="102">
        <f t="shared" si="21"/>
        <v>0</v>
      </c>
      <c r="H56" s="102">
        <f t="shared" si="22"/>
        <v>0</v>
      </c>
      <c r="I56" s="103">
        <f t="shared" si="23"/>
        <v>0</v>
      </c>
      <c r="J56" s="103">
        <f t="shared" si="24"/>
        <v>0</v>
      </c>
      <c r="K56" s="103">
        <f t="shared" si="25"/>
        <v>0</v>
      </c>
      <c r="L56" s="103">
        <f t="shared" si="26"/>
        <v>0</v>
      </c>
      <c r="M56" s="103">
        <f t="shared" si="27"/>
        <v>0</v>
      </c>
      <c r="N56" s="103">
        <f t="shared" si="28"/>
        <v>1.3335348452655066E-3</v>
      </c>
      <c r="O56" s="103">
        <f t="shared" si="29"/>
        <v>0</v>
      </c>
      <c r="P56" s="103">
        <f t="shared" si="30"/>
        <v>0</v>
      </c>
      <c r="Q56" s="103">
        <f t="shared" si="31"/>
        <v>0</v>
      </c>
      <c r="R56" s="103">
        <f t="shared" si="32"/>
        <v>0</v>
      </c>
      <c r="S56" s="104">
        <f t="shared" si="12"/>
        <v>2.9037655790048065E-4</v>
      </c>
      <c r="T56" s="104">
        <f t="shared" si="33"/>
        <v>0.13640236528591704</v>
      </c>
      <c r="U56" s="104">
        <f t="shared" si="13"/>
        <v>0.12342138669521159</v>
      </c>
      <c r="V56" s="104">
        <f t="shared" si="13"/>
        <v>0.78471940438440158</v>
      </c>
      <c r="W56" s="104">
        <f t="shared" si="14"/>
        <v>0.27038831430532617</v>
      </c>
      <c r="X56" s="104">
        <f t="shared" si="14"/>
        <v>0.16977283922417416</v>
      </c>
      <c r="Y56" s="104">
        <f t="shared" ref="Y56" si="66">Y14/Y$4*100</f>
        <v>0.1937386530375764</v>
      </c>
      <c r="Z56" s="104">
        <f t="shared" ref="Z56" si="67">Z14/Z$4*100</f>
        <v>0</v>
      </c>
      <c r="AA56" s="104">
        <f t="shared" ref="AA56:AB56" si="68">AA14/AA$4*100</f>
        <v>0</v>
      </c>
      <c r="AB56" s="104">
        <f t="shared" si="68"/>
        <v>0</v>
      </c>
      <c r="AC56" s="104">
        <f t="shared" ref="AC56" si="69">AC14/AC$4*100</f>
        <v>9.5295866087390588E-2</v>
      </c>
      <c r="AD56" s="80"/>
      <c r="AE56" s="80"/>
    </row>
    <row r="57" spans="1:31">
      <c r="A57" s="116"/>
      <c r="B57" s="7" t="s">
        <v>60</v>
      </c>
      <c r="C57" s="116"/>
      <c r="D57" s="7" t="s">
        <v>168</v>
      </c>
      <c r="E57" s="102">
        <f t="shared" si="19"/>
        <v>0</v>
      </c>
      <c r="F57" s="102">
        <f t="shared" si="20"/>
        <v>0</v>
      </c>
      <c r="G57" s="102">
        <f t="shared" si="21"/>
        <v>0</v>
      </c>
      <c r="H57" s="102">
        <f t="shared" si="22"/>
        <v>0</v>
      </c>
      <c r="I57" s="103">
        <f t="shared" si="23"/>
        <v>0</v>
      </c>
      <c r="J57" s="103">
        <f t="shared" si="24"/>
        <v>0</v>
      </c>
      <c r="K57" s="103">
        <f t="shared" si="25"/>
        <v>0</v>
      </c>
      <c r="L57" s="103">
        <f t="shared" si="26"/>
        <v>0</v>
      </c>
      <c r="M57" s="103">
        <f t="shared" si="27"/>
        <v>0</v>
      </c>
      <c r="N57" s="103">
        <f t="shared" si="28"/>
        <v>0</v>
      </c>
      <c r="O57" s="103">
        <f t="shared" si="29"/>
        <v>0</v>
      </c>
      <c r="P57" s="103">
        <f t="shared" si="30"/>
        <v>0</v>
      </c>
      <c r="Q57" s="103">
        <f t="shared" si="31"/>
        <v>0</v>
      </c>
      <c r="R57" s="103">
        <f t="shared" si="32"/>
        <v>0</v>
      </c>
      <c r="S57" s="104">
        <f t="shared" si="12"/>
        <v>0</v>
      </c>
      <c r="T57" s="104">
        <f t="shared" si="33"/>
        <v>0</v>
      </c>
      <c r="U57" s="104">
        <f t="shared" si="13"/>
        <v>0</v>
      </c>
      <c r="V57" s="104">
        <f t="shared" si="13"/>
        <v>0</v>
      </c>
      <c r="W57" s="104">
        <f t="shared" si="14"/>
        <v>0</v>
      </c>
      <c r="X57" s="104">
        <f t="shared" si="14"/>
        <v>0</v>
      </c>
      <c r="Y57" s="104">
        <f t="shared" ref="Y57" si="70">Y15/Y$4*100</f>
        <v>0</v>
      </c>
      <c r="Z57" s="104">
        <f t="shared" ref="Z57" si="71">Z15/Z$4*100</f>
        <v>0</v>
      </c>
      <c r="AA57" s="104">
        <f t="shared" ref="AA57:AB57" si="72">AA15/AA$4*100</f>
        <v>0</v>
      </c>
      <c r="AB57" s="104">
        <f t="shared" si="72"/>
        <v>0</v>
      </c>
      <c r="AC57" s="104">
        <f t="shared" ref="AC57" si="73">AC15/AC$4*100</f>
        <v>0</v>
      </c>
      <c r="AD57" s="80"/>
      <c r="AE57" s="80"/>
    </row>
    <row r="58" spans="1:31">
      <c r="A58" s="116"/>
      <c r="B58" s="7" t="s">
        <v>61</v>
      </c>
      <c r="C58" s="116"/>
      <c r="D58" s="7" t="s">
        <v>169</v>
      </c>
      <c r="E58" s="102">
        <f t="shared" si="19"/>
        <v>0</v>
      </c>
      <c r="F58" s="102">
        <f t="shared" si="20"/>
        <v>0</v>
      </c>
      <c r="G58" s="102">
        <f t="shared" si="21"/>
        <v>0</v>
      </c>
      <c r="H58" s="102">
        <f t="shared" si="22"/>
        <v>0</v>
      </c>
      <c r="I58" s="103">
        <f t="shared" si="23"/>
        <v>0</v>
      </c>
      <c r="J58" s="103">
        <f t="shared" si="24"/>
        <v>0</v>
      </c>
      <c r="K58" s="103">
        <f t="shared" si="25"/>
        <v>0</v>
      </c>
      <c r="L58" s="103">
        <f t="shared" si="26"/>
        <v>0</v>
      </c>
      <c r="M58" s="103">
        <f t="shared" si="27"/>
        <v>0</v>
      </c>
      <c r="N58" s="103">
        <f t="shared" si="28"/>
        <v>0</v>
      </c>
      <c r="O58" s="103">
        <f t="shared" si="29"/>
        <v>0</v>
      </c>
      <c r="P58" s="103">
        <f t="shared" si="30"/>
        <v>0</v>
      </c>
      <c r="Q58" s="103">
        <f t="shared" si="31"/>
        <v>0</v>
      </c>
      <c r="R58" s="103">
        <f t="shared" si="32"/>
        <v>0</v>
      </c>
      <c r="S58" s="104">
        <f t="shared" si="12"/>
        <v>0</v>
      </c>
      <c r="T58" s="104">
        <f t="shared" si="33"/>
        <v>0</v>
      </c>
      <c r="U58" s="104">
        <f t="shared" si="13"/>
        <v>0</v>
      </c>
      <c r="V58" s="104">
        <f t="shared" si="13"/>
        <v>0</v>
      </c>
      <c r="W58" s="104">
        <f t="shared" si="14"/>
        <v>0</v>
      </c>
      <c r="X58" s="104">
        <f t="shared" si="14"/>
        <v>0</v>
      </c>
      <c r="Y58" s="104">
        <f t="shared" ref="Y58" si="74">Y16/Y$4*100</f>
        <v>0</v>
      </c>
      <c r="Z58" s="104">
        <f t="shared" ref="Z58" si="75">Z16/Z$4*100</f>
        <v>0</v>
      </c>
      <c r="AA58" s="104">
        <f t="shared" ref="AA58:AB58" si="76">AA16/AA$4*100</f>
        <v>0</v>
      </c>
      <c r="AB58" s="104">
        <f t="shared" si="76"/>
        <v>0</v>
      </c>
      <c r="AC58" s="104">
        <f t="shared" ref="AC58" si="77">AC16/AC$4*100</f>
        <v>0</v>
      </c>
      <c r="AD58" s="80"/>
      <c r="AE58" s="80"/>
    </row>
    <row r="59" spans="1:31">
      <c r="A59" s="116"/>
      <c r="B59" s="7" t="s">
        <v>62</v>
      </c>
      <c r="C59" s="116"/>
      <c r="D59" s="7" t="s">
        <v>170</v>
      </c>
      <c r="E59" s="102">
        <f t="shared" si="19"/>
        <v>0</v>
      </c>
      <c r="F59" s="102">
        <f t="shared" si="20"/>
        <v>0</v>
      </c>
      <c r="G59" s="102">
        <f t="shared" si="21"/>
        <v>0</v>
      </c>
      <c r="H59" s="102">
        <f t="shared" si="22"/>
        <v>0</v>
      </c>
      <c r="I59" s="103">
        <f t="shared" si="23"/>
        <v>0</v>
      </c>
      <c r="J59" s="103">
        <f t="shared" si="24"/>
        <v>5.7030824622681907E-3</v>
      </c>
      <c r="K59" s="103">
        <f t="shared" si="25"/>
        <v>6.29844243223617E-3</v>
      </c>
      <c r="L59" s="103">
        <f t="shared" si="26"/>
        <v>1.1000394180791477E-2</v>
      </c>
      <c r="M59" s="103">
        <f t="shared" si="27"/>
        <v>1.2288877917438422E-2</v>
      </c>
      <c r="N59" s="103">
        <f t="shared" si="28"/>
        <v>1.1483216723119642E-2</v>
      </c>
      <c r="O59" s="103">
        <f t="shared" si="29"/>
        <v>7.118885385945288E-3</v>
      </c>
      <c r="P59" s="103">
        <f t="shared" si="30"/>
        <v>5.4061205820969214E-3</v>
      </c>
      <c r="Q59" s="103">
        <f t="shared" si="31"/>
        <v>6.5386384731101158E-2</v>
      </c>
      <c r="R59" s="103">
        <f t="shared" si="32"/>
        <v>0</v>
      </c>
      <c r="S59" s="104">
        <f t="shared" si="12"/>
        <v>0</v>
      </c>
      <c r="T59" s="104">
        <f t="shared" si="33"/>
        <v>0</v>
      </c>
      <c r="U59" s="104">
        <f t="shared" si="13"/>
        <v>0</v>
      </c>
      <c r="V59" s="104">
        <f t="shared" si="13"/>
        <v>0</v>
      </c>
      <c r="W59" s="104">
        <f t="shared" si="14"/>
        <v>0</v>
      </c>
      <c r="X59" s="104">
        <f t="shared" si="14"/>
        <v>0</v>
      </c>
      <c r="Y59" s="104">
        <f t="shared" ref="Y59" si="78">Y17/Y$4*100</f>
        <v>0</v>
      </c>
      <c r="Z59" s="104">
        <f t="shared" ref="Z59" si="79">Z17/Z$4*100</f>
        <v>0</v>
      </c>
      <c r="AA59" s="104">
        <f t="shared" ref="AA59:AB59" si="80">AA17/AA$4*100</f>
        <v>0</v>
      </c>
      <c r="AB59" s="104">
        <f t="shared" si="80"/>
        <v>0</v>
      </c>
      <c r="AC59" s="104">
        <f t="shared" ref="AC59" si="81">AC17/AC$4*100</f>
        <v>0</v>
      </c>
      <c r="AD59" s="80"/>
      <c r="AE59" s="80"/>
    </row>
    <row r="60" spans="1:31">
      <c r="A60" s="117"/>
      <c r="B60" s="7" t="s">
        <v>63</v>
      </c>
      <c r="C60" s="117"/>
      <c r="D60" s="7" t="s">
        <v>171</v>
      </c>
      <c r="E60" s="102">
        <f t="shared" si="19"/>
        <v>0</v>
      </c>
      <c r="F60" s="102">
        <f t="shared" si="20"/>
        <v>0</v>
      </c>
      <c r="G60" s="102">
        <f t="shared" si="21"/>
        <v>0</v>
      </c>
      <c r="H60" s="102">
        <f t="shared" si="22"/>
        <v>0</v>
      </c>
      <c r="I60" s="103">
        <f t="shared" si="23"/>
        <v>0</v>
      </c>
      <c r="J60" s="103">
        <f t="shared" si="24"/>
        <v>0</v>
      </c>
      <c r="K60" s="103">
        <f t="shared" si="25"/>
        <v>0</v>
      </c>
      <c r="L60" s="103">
        <f t="shared" si="26"/>
        <v>0</v>
      </c>
      <c r="M60" s="103">
        <f t="shared" si="27"/>
        <v>0</v>
      </c>
      <c r="N60" s="103">
        <f t="shared" si="28"/>
        <v>0</v>
      </c>
      <c r="O60" s="103">
        <f t="shared" si="29"/>
        <v>0</v>
      </c>
      <c r="P60" s="103">
        <f t="shared" si="30"/>
        <v>0</v>
      </c>
      <c r="Q60" s="103">
        <f t="shared" si="31"/>
        <v>0</v>
      </c>
      <c r="R60" s="103">
        <f t="shared" si="32"/>
        <v>0</v>
      </c>
      <c r="S60" s="104">
        <f t="shared" si="12"/>
        <v>0</v>
      </c>
      <c r="T60" s="104">
        <f t="shared" si="33"/>
        <v>0</v>
      </c>
      <c r="U60" s="104">
        <f t="shared" si="13"/>
        <v>0</v>
      </c>
      <c r="V60" s="104">
        <f t="shared" si="13"/>
        <v>0</v>
      </c>
      <c r="W60" s="104">
        <f t="shared" si="14"/>
        <v>0</v>
      </c>
      <c r="X60" s="104">
        <f t="shared" si="14"/>
        <v>0</v>
      </c>
      <c r="Y60" s="104">
        <f t="shared" ref="Y60" si="82">Y18/Y$4*100</f>
        <v>0</v>
      </c>
      <c r="Z60" s="104">
        <f t="shared" ref="Z60" si="83">Z18/Z$4*100</f>
        <v>0</v>
      </c>
      <c r="AA60" s="104">
        <f t="shared" ref="AA60:AB60" si="84">AA18/AA$4*100</f>
        <v>0</v>
      </c>
      <c r="AB60" s="104">
        <f t="shared" si="84"/>
        <v>0</v>
      </c>
      <c r="AC60" s="104">
        <f t="shared" ref="AC60" si="85">AC18/AC$4*100</f>
        <v>0</v>
      </c>
    </row>
    <row r="61" spans="1:31">
      <c r="A61" s="7" t="s">
        <v>65</v>
      </c>
      <c r="B61" s="94"/>
      <c r="C61" s="7" t="s">
        <v>173</v>
      </c>
      <c r="D61" s="94"/>
      <c r="E61" s="102">
        <f t="shared" si="19"/>
        <v>3.2157602279407378</v>
      </c>
      <c r="F61" s="102">
        <f t="shared" si="20"/>
        <v>20.637295865838656</v>
      </c>
      <c r="G61" s="102">
        <f t="shared" si="21"/>
        <v>10.004642511700141</v>
      </c>
      <c r="H61" s="102">
        <f t="shared" si="22"/>
        <v>7.8122164000461725</v>
      </c>
      <c r="I61" s="103">
        <f t="shared" si="23"/>
        <v>1.974216472779984</v>
      </c>
      <c r="J61" s="103">
        <f t="shared" si="24"/>
        <v>2.2597119190119246E-2</v>
      </c>
      <c r="K61" s="103">
        <f t="shared" si="25"/>
        <v>1.1856354757917513</v>
      </c>
      <c r="L61" s="103">
        <f t="shared" si="26"/>
        <v>2.3387623770804162</v>
      </c>
      <c r="M61" s="103">
        <f t="shared" si="27"/>
        <v>2.2106539291166962</v>
      </c>
      <c r="N61" s="103">
        <f t="shared" si="28"/>
        <v>2.5131205011720286</v>
      </c>
      <c r="O61" s="103">
        <f t="shared" si="29"/>
        <v>2.5909969213132036</v>
      </c>
      <c r="P61" s="103">
        <f t="shared" si="30"/>
        <v>2.8129915174716267</v>
      </c>
      <c r="Q61" s="103">
        <f t="shared" si="31"/>
        <v>3.2466619516260078</v>
      </c>
      <c r="R61" s="103">
        <f t="shared" si="32"/>
        <v>5.3314891144983267</v>
      </c>
      <c r="S61" s="104">
        <f t="shared" si="12"/>
        <v>8.6921560822394799</v>
      </c>
      <c r="T61" s="104">
        <f t="shared" si="33"/>
        <v>5.8315360609765792</v>
      </c>
      <c r="U61" s="104">
        <f t="shared" si="13"/>
        <v>5.2537317922037898</v>
      </c>
      <c r="V61" s="104">
        <f t="shared" si="13"/>
        <v>0.37835839522404652</v>
      </c>
      <c r="W61" s="104">
        <f t="shared" si="14"/>
        <v>1.0046729954368523</v>
      </c>
      <c r="X61" s="104">
        <f t="shared" si="14"/>
        <v>0.94218168869377328</v>
      </c>
      <c r="Y61" s="104">
        <f t="shared" ref="Y61" si="86">Y19/Y$4*100</f>
        <v>0.86718489530456644</v>
      </c>
      <c r="Z61" s="104">
        <f t="shared" ref="Z61" si="87">Z19/Z$4*100</f>
        <v>0.54064524476801412</v>
      </c>
      <c r="AA61" s="104">
        <f t="shared" ref="AA61:AB61" si="88">AA19/AA$4*100</f>
        <v>1.0161651506345257</v>
      </c>
      <c r="AB61" s="104">
        <f t="shared" si="88"/>
        <v>0.95251541224138547</v>
      </c>
      <c r="AC61" s="104">
        <f t="shared" ref="AC61" si="89">AC19/AC$4*100</f>
        <v>0.91609685781664962</v>
      </c>
    </row>
    <row r="62" spans="1:31">
      <c r="A62" s="7" t="s">
        <v>74</v>
      </c>
      <c r="B62" s="8"/>
      <c r="C62" s="7" t="s">
        <v>182</v>
      </c>
      <c r="D62" s="8"/>
      <c r="E62" s="102">
        <f t="shared" si="19"/>
        <v>0.57285140782227462</v>
      </c>
      <c r="F62" s="102">
        <f t="shared" si="20"/>
        <v>0</v>
      </c>
      <c r="G62" s="102">
        <f t="shared" si="21"/>
        <v>0</v>
      </c>
      <c r="H62" s="102">
        <f t="shared" si="22"/>
        <v>0</v>
      </c>
      <c r="I62" s="103">
        <f t="shared" si="23"/>
        <v>0</v>
      </c>
      <c r="J62" s="103">
        <f t="shared" si="24"/>
        <v>0</v>
      </c>
      <c r="K62" s="103">
        <f t="shared" si="25"/>
        <v>0</v>
      </c>
      <c r="L62" s="103">
        <f t="shared" si="26"/>
        <v>0</v>
      </c>
      <c r="M62" s="103">
        <f t="shared" si="27"/>
        <v>0</v>
      </c>
      <c r="N62" s="103">
        <f t="shared" si="28"/>
        <v>0</v>
      </c>
      <c r="O62" s="103">
        <f t="shared" si="29"/>
        <v>0</v>
      </c>
      <c r="P62" s="103">
        <f t="shared" si="30"/>
        <v>3.9631335094319538E-3</v>
      </c>
      <c r="Q62" s="103">
        <f t="shared" si="31"/>
        <v>0</v>
      </c>
      <c r="R62" s="103">
        <f t="shared" si="32"/>
        <v>5.9808016819275778E-2</v>
      </c>
      <c r="S62" s="104">
        <f t="shared" si="12"/>
        <v>3.3538492437505514E-2</v>
      </c>
      <c r="T62" s="104">
        <f t="shared" si="33"/>
        <v>2.2106370239275142E-2</v>
      </c>
      <c r="U62" s="104">
        <f t="shared" si="13"/>
        <v>6.1288370124896428E-3</v>
      </c>
      <c r="V62" s="104">
        <f t="shared" si="13"/>
        <v>0</v>
      </c>
      <c r="W62" s="104">
        <f t="shared" si="14"/>
        <v>0</v>
      </c>
      <c r="X62" s="104">
        <f t="shared" si="14"/>
        <v>0</v>
      </c>
      <c r="Y62" s="104">
        <f t="shared" ref="Y62" si="90">Y20/Y$4*100</f>
        <v>0.43069072044752671</v>
      </c>
      <c r="Z62" s="104">
        <f t="shared" ref="Z62" si="91">Z20/Z$4*100</f>
        <v>0</v>
      </c>
      <c r="AA62" s="104">
        <f t="shared" ref="AA62:AB62" si="92">AA20/AA$4*100</f>
        <v>0</v>
      </c>
      <c r="AB62" s="104">
        <f t="shared" si="92"/>
        <v>1.9282223203355741E-3</v>
      </c>
      <c r="AC62" s="104">
        <f t="shared" ref="AC62" si="93">AC20/AC$4*100</f>
        <v>1.4004223904135907E-3</v>
      </c>
    </row>
    <row r="63" spans="1:31">
      <c r="A63" s="85" t="s">
        <v>106</v>
      </c>
      <c r="B63" s="85"/>
      <c r="C63" s="85" t="s">
        <v>194</v>
      </c>
      <c r="D63" s="85"/>
      <c r="E63" s="101">
        <v>100</v>
      </c>
      <c r="F63" s="101">
        <v>100</v>
      </c>
      <c r="G63" s="101">
        <v>100</v>
      </c>
      <c r="H63" s="101">
        <v>100</v>
      </c>
      <c r="I63" s="101">
        <v>100</v>
      </c>
      <c r="J63" s="101">
        <v>100</v>
      </c>
      <c r="K63" s="101">
        <v>100</v>
      </c>
      <c r="L63" s="101">
        <v>100</v>
      </c>
      <c r="M63" s="101">
        <v>100</v>
      </c>
      <c r="N63" s="101">
        <v>100</v>
      </c>
      <c r="O63" s="105">
        <f>O21/$O$21*100</f>
        <v>100</v>
      </c>
      <c r="P63" s="105">
        <f>P21/$P$21*100</f>
        <v>100</v>
      </c>
      <c r="Q63" s="105">
        <f>Q21/$Q$21*100</f>
        <v>100</v>
      </c>
      <c r="R63" s="105">
        <f>R21/$R$21*100</f>
        <v>100</v>
      </c>
      <c r="S63" s="105">
        <f>S21/$S$21*100</f>
        <v>100</v>
      </c>
      <c r="T63" s="105">
        <f>T21/$T$21*100</f>
        <v>100</v>
      </c>
      <c r="U63" s="105">
        <f t="shared" ref="U63:Y63" si="94">U21/U$21*100</f>
        <v>100</v>
      </c>
      <c r="V63" s="105">
        <f t="shared" si="94"/>
        <v>100</v>
      </c>
      <c r="W63" s="105">
        <f t="shared" si="94"/>
        <v>100</v>
      </c>
      <c r="X63" s="105">
        <f t="shared" si="94"/>
        <v>100</v>
      </c>
      <c r="Y63" s="105">
        <f t="shared" si="94"/>
        <v>100</v>
      </c>
      <c r="Z63" s="105">
        <f t="shared" ref="Z63:AA63" si="95">Z21/Z$21*100</f>
        <v>100</v>
      </c>
      <c r="AA63" s="105">
        <f t="shared" si="95"/>
        <v>100</v>
      </c>
      <c r="AB63" s="105">
        <f t="shared" ref="AB63:AC63" si="96">AB21/AB$21*100</f>
        <v>100</v>
      </c>
      <c r="AC63" s="105">
        <f t="shared" si="96"/>
        <v>100</v>
      </c>
    </row>
    <row r="64" spans="1:31">
      <c r="A64" s="8" t="s">
        <v>47</v>
      </c>
      <c r="B64" s="14"/>
      <c r="C64" s="8" t="s">
        <v>156</v>
      </c>
      <c r="D64" s="14"/>
      <c r="E64" s="106">
        <f>E22/$E$21*100</f>
        <v>0.43943069738981372</v>
      </c>
      <c r="F64" s="106">
        <f>F22/$F$21*100</f>
        <v>0.52858129771668472</v>
      </c>
      <c r="G64" s="106">
        <f>G22/$G$21*100</f>
        <v>0.62087371821885096</v>
      </c>
      <c r="H64" s="106">
        <f>H22/$H$21*100</f>
        <v>0.64631797731031093</v>
      </c>
      <c r="I64" s="107">
        <f>I22/$I$21*100</f>
        <v>0.5453214919481898</v>
      </c>
      <c r="J64" s="107">
        <f>J22/$J$21*100</f>
        <v>0.36298916582795576</v>
      </c>
      <c r="K64" s="107">
        <f>K22/$K$21*100</f>
        <v>0.29551562417663485</v>
      </c>
      <c r="L64" s="107">
        <f>L22/$L$21*100</f>
        <v>0.28253773155722983</v>
      </c>
      <c r="M64" s="103">
        <f>M22/$M$21*100</f>
        <v>0.28267159465049685</v>
      </c>
      <c r="N64" s="103">
        <f>N22/$N$21*100</f>
        <v>0.23546119893162912</v>
      </c>
      <c r="O64" s="103">
        <f>O22/$O$21*100</f>
        <v>0.16968884255676769</v>
      </c>
      <c r="P64" s="103">
        <f>P22/$P$21*100</f>
        <v>0.18821801193910495</v>
      </c>
      <c r="Q64" s="103">
        <f>Q22/$Q$21*100</f>
        <v>0.20671240599799348</v>
      </c>
      <c r="R64" s="103">
        <f>R22/$R$21*100</f>
        <v>0.18843033539339296</v>
      </c>
      <c r="S64" s="103">
        <f>S22/$S$21*100</f>
        <v>0.16271285029147131</v>
      </c>
      <c r="T64" s="103">
        <f>T22/$T$21*100</f>
        <v>0.18453535114684325</v>
      </c>
      <c r="U64" s="103">
        <f t="shared" ref="U64:V79" si="97">U22/U$21*100</f>
        <v>0.18897651012940242</v>
      </c>
      <c r="V64" s="103">
        <f t="shared" si="97"/>
        <v>8.6962855275526565E-2</v>
      </c>
      <c r="W64" s="103">
        <f t="shared" ref="W64:X87" si="98">W22/W$21*100</f>
        <v>8.3498945071877634E-2</v>
      </c>
      <c r="X64" s="103">
        <f t="shared" si="98"/>
        <v>8.3970761283469544E-2</v>
      </c>
      <c r="Y64" s="103">
        <f t="shared" ref="Y64" si="99">Y22/Y$21*100</f>
        <v>7.875053301879574E-2</v>
      </c>
      <c r="Z64" s="103">
        <f t="shared" ref="Z64" si="100">Z22/Z$21*100</f>
        <v>3.877294287701627E-2</v>
      </c>
      <c r="AA64" s="103">
        <f t="shared" ref="AA64:AB64" si="101">AA22/AA$21*100</f>
        <v>5.9485068479199849E-2</v>
      </c>
      <c r="AB64" s="103">
        <f t="shared" si="101"/>
        <v>0.16349046005502529</v>
      </c>
      <c r="AC64" s="103">
        <f t="shared" ref="AC64" si="102">AC22/AC$21*100</f>
        <v>0.16986327941674073</v>
      </c>
    </row>
    <row r="65" spans="1:29">
      <c r="A65" s="124"/>
      <c r="B65" s="8" t="s">
        <v>48</v>
      </c>
      <c r="C65" s="124"/>
      <c r="D65" s="8" t="s">
        <v>157</v>
      </c>
      <c r="E65" s="106">
        <f t="shared" ref="E65:E87" si="103">E23/$E$21*100</f>
        <v>0</v>
      </c>
      <c r="F65" s="106">
        <f t="shared" ref="F65:F87" si="104">F23/$F$21*100</f>
        <v>0</v>
      </c>
      <c r="G65" s="106">
        <f t="shared" ref="G65:G87" si="105">G23/$G$21*100</f>
        <v>0</v>
      </c>
      <c r="H65" s="106">
        <f t="shared" ref="H65:H87" si="106">H23/$H$21*100</f>
        <v>0</v>
      </c>
      <c r="I65" s="107">
        <f t="shared" ref="I65:I87" si="107">I23/$I$21*100</f>
        <v>0</v>
      </c>
      <c r="J65" s="107">
        <f t="shared" ref="J65:J87" si="108">J23/$J$21*100</f>
        <v>0</v>
      </c>
      <c r="K65" s="107">
        <f t="shared" ref="K65:K87" si="109">K23/$K$21*100</f>
        <v>0</v>
      </c>
      <c r="L65" s="107">
        <f t="shared" ref="L65:L87" si="110">L23/$L$21*100</f>
        <v>0</v>
      </c>
      <c r="M65" s="103">
        <f t="shared" ref="M65:M87" si="111">M23/$M$21*100</f>
        <v>0</v>
      </c>
      <c r="N65" s="103">
        <f t="shared" ref="N65:N87" si="112">N23/$N$21*100</f>
        <v>0</v>
      </c>
      <c r="O65" s="103">
        <f t="shared" ref="O65:O87" si="113">O23/$O$21*100</f>
        <v>0</v>
      </c>
      <c r="P65" s="103">
        <f t="shared" ref="P65:P87" si="114">P23/$P$21*100</f>
        <v>0</v>
      </c>
      <c r="Q65" s="103">
        <f t="shared" ref="Q65:Q87" si="115">Q23/$Q$21*100</f>
        <v>0</v>
      </c>
      <c r="R65" s="103">
        <f t="shared" ref="R65:R87" si="116">R23/$R$21*100</f>
        <v>0</v>
      </c>
      <c r="S65" s="103">
        <f t="shared" ref="S65:S87" si="117">S23/$S$21*100</f>
        <v>0</v>
      </c>
      <c r="T65" s="103">
        <f t="shared" ref="T65:T87" si="118">T23/$T$21*100</f>
        <v>0</v>
      </c>
      <c r="U65" s="103">
        <f t="shared" si="97"/>
        <v>0</v>
      </c>
      <c r="V65" s="103">
        <f t="shared" si="97"/>
        <v>0</v>
      </c>
      <c r="W65" s="103">
        <f t="shared" si="98"/>
        <v>0</v>
      </c>
      <c r="X65" s="103">
        <f t="shared" si="98"/>
        <v>0</v>
      </c>
      <c r="Y65" s="103">
        <f t="shared" ref="Y65" si="119">Y23/Y$21*100</f>
        <v>0</v>
      </c>
      <c r="Z65" s="103">
        <f t="shared" ref="Z65" si="120">Z23/Z$21*100</f>
        <v>0</v>
      </c>
      <c r="AA65" s="103">
        <f t="shared" ref="AA65:AB65" si="121">AA23/AA$21*100</f>
        <v>0</v>
      </c>
      <c r="AB65" s="103">
        <f t="shared" si="121"/>
        <v>7.9832952332115471E-4</v>
      </c>
      <c r="AC65" s="103">
        <f t="shared" ref="AC65" si="122">AC23/AC$21*100</f>
        <v>4.6727683422118195E-3</v>
      </c>
    </row>
    <row r="66" spans="1:29">
      <c r="A66" s="125"/>
      <c r="B66" s="9" t="s">
        <v>49</v>
      </c>
      <c r="C66" s="125"/>
      <c r="D66" s="9" t="s">
        <v>158</v>
      </c>
      <c r="E66" s="106">
        <f t="shared" si="103"/>
        <v>0</v>
      </c>
      <c r="F66" s="106">
        <f t="shared" si="104"/>
        <v>0</v>
      </c>
      <c r="G66" s="106">
        <f t="shared" si="105"/>
        <v>0</v>
      </c>
      <c r="H66" s="106">
        <f t="shared" si="106"/>
        <v>0</v>
      </c>
      <c r="I66" s="107">
        <f t="shared" si="107"/>
        <v>0</v>
      </c>
      <c r="J66" s="107">
        <f t="shared" si="108"/>
        <v>0</v>
      </c>
      <c r="K66" s="107">
        <f t="shared" si="109"/>
        <v>0</v>
      </c>
      <c r="L66" s="107">
        <f t="shared" si="110"/>
        <v>0</v>
      </c>
      <c r="M66" s="103">
        <f t="shared" si="111"/>
        <v>0</v>
      </c>
      <c r="N66" s="103">
        <f t="shared" si="112"/>
        <v>0</v>
      </c>
      <c r="O66" s="103">
        <f t="shared" si="113"/>
        <v>0</v>
      </c>
      <c r="P66" s="103">
        <f t="shared" si="114"/>
        <v>0</v>
      </c>
      <c r="Q66" s="103">
        <f t="shared" si="115"/>
        <v>0</v>
      </c>
      <c r="R66" s="103">
        <f t="shared" si="116"/>
        <v>0</v>
      </c>
      <c r="S66" s="103">
        <f t="shared" si="117"/>
        <v>0</v>
      </c>
      <c r="T66" s="103">
        <f t="shared" si="118"/>
        <v>0</v>
      </c>
      <c r="U66" s="103">
        <f t="shared" si="97"/>
        <v>0</v>
      </c>
      <c r="V66" s="103">
        <f t="shared" si="97"/>
        <v>0</v>
      </c>
      <c r="W66" s="103">
        <f t="shared" si="98"/>
        <v>0</v>
      </c>
      <c r="X66" s="103">
        <f t="shared" si="98"/>
        <v>0</v>
      </c>
      <c r="Y66" s="103">
        <f t="shared" ref="Y66" si="123">Y24/Y$21*100</f>
        <v>0</v>
      </c>
      <c r="Z66" s="103">
        <f t="shared" ref="Z66" si="124">Z24/Z$21*100</f>
        <v>0</v>
      </c>
      <c r="AA66" s="103">
        <f t="shared" ref="AA66:AB66" si="125">AA24/AA$21*100</f>
        <v>0</v>
      </c>
      <c r="AB66" s="103">
        <f t="shared" si="125"/>
        <v>0</v>
      </c>
      <c r="AC66" s="103">
        <f t="shared" ref="AC66" si="126">AC24/AC$21*100</f>
        <v>0</v>
      </c>
    </row>
    <row r="67" spans="1:29">
      <c r="A67" s="125"/>
      <c r="B67" s="7" t="s">
        <v>50</v>
      </c>
      <c r="C67" s="125"/>
      <c r="D67" s="7" t="s">
        <v>159</v>
      </c>
      <c r="E67" s="106">
        <f t="shared" si="103"/>
        <v>0</v>
      </c>
      <c r="F67" s="106">
        <f t="shared" si="104"/>
        <v>0</v>
      </c>
      <c r="G67" s="106">
        <f t="shared" si="105"/>
        <v>0</v>
      </c>
      <c r="H67" s="106">
        <f t="shared" si="106"/>
        <v>0</v>
      </c>
      <c r="I67" s="107">
        <f t="shared" si="107"/>
        <v>0</v>
      </c>
      <c r="J67" s="107">
        <f t="shared" si="108"/>
        <v>0</v>
      </c>
      <c r="K67" s="107">
        <f t="shared" si="109"/>
        <v>0</v>
      </c>
      <c r="L67" s="107">
        <f t="shared" si="110"/>
        <v>0</v>
      </c>
      <c r="M67" s="103">
        <f t="shared" si="111"/>
        <v>0</v>
      </c>
      <c r="N67" s="103">
        <f t="shared" si="112"/>
        <v>0</v>
      </c>
      <c r="O67" s="103">
        <f t="shared" si="113"/>
        <v>0</v>
      </c>
      <c r="P67" s="103">
        <f t="shared" si="114"/>
        <v>0</v>
      </c>
      <c r="Q67" s="103">
        <f t="shared" si="115"/>
        <v>0</v>
      </c>
      <c r="R67" s="103">
        <f t="shared" si="116"/>
        <v>0</v>
      </c>
      <c r="S67" s="103">
        <f t="shared" si="117"/>
        <v>0</v>
      </c>
      <c r="T67" s="103">
        <f t="shared" si="118"/>
        <v>0</v>
      </c>
      <c r="U67" s="103">
        <f t="shared" si="97"/>
        <v>0</v>
      </c>
      <c r="V67" s="103">
        <f t="shared" si="97"/>
        <v>0</v>
      </c>
      <c r="W67" s="103">
        <f t="shared" si="98"/>
        <v>0</v>
      </c>
      <c r="X67" s="103">
        <f t="shared" si="98"/>
        <v>0</v>
      </c>
      <c r="Y67" s="103">
        <f t="shared" ref="Y67" si="127">Y25/Y$21*100</f>
        <v>0</v>
      </c>
      <c r="Z67" s="103">
        <f t="shared" ref="Z67" si="128">Z25/Z$21*100</f>
        <v>0</v>
      </c>
      <c r="AA67" s="103">
        <f t="shared" ref="AA67:AB67" si="129">AA25/AA$21*100</f>
        <v>0</v>
      </c>
      <c r="AB67" s="103">
        <f t="shared" si="129"/>
        <v>0</v>
      </c>
      <c r="AC67" s="103">
        <f t="shared" ref="AC67" si="130">AC25/AC$21*100</f>
        <v>0</v>
      </c>
    </row>
    <row r="68" spans="1:29">
      <c r="A68" s="125"/>
      <c r="B68" s="7" t="s">
        <v>51</v>
      </c>
      <c r="C68" s="125"/>
      <c r="D68" s="7" t="s">
        <v>160</v>
      </c>
      <c r="E68" s="106">
        <f t="shared" si="103"/>
        <v>1.3257839482081323E-2</v>
      </c>
      <c r="F68" s="106">
        <f t="shared" si="104"/>
        <v>0.13568809452110608</v>
      </c>
      <c r="G68" s="106">
        <f t="shared" si="105"/>
        <v>0.11979498705162422</v>
      </c>
      <c r="H68" s="106">
        <f t="shared" si="106"/>
        <v>0.13191320018640021</v>
      </c>
      <c r="I68" s="107">
        <f t="shared" si="107"/>
        <v>0.11937437462339201</v>
      </c>
      <c r="J68" s="107">
        <f t="shared" si="108"/>
        <v>0.16576875259013676</v>
      </c>
      <c r="K68" s="107">
        <f t="shared" si="109"/>
        <v>0.12597705994976374</v>
      </c>
      <c r="L68" s="107">
        <f t="shared" si="110"/>
        <v>0.12624525758680474</v>
      </c>
      <c r="M68" s="103">
        <f t="shared" si="111"/>
        <v>0.13346209229843686</v>
      </c>
      <c r="N68" s="103">
        <f t="shared" si="112"/>
        <v>0.14460125719173386</v>
      </c>
      <c r="O68" s="103">
        <f t="shared" si="113"/>
        <v>0.1029269603194467</v>
      </c>
      <c r="P68" s="103">
        <f t="shared" si="114"/>
        <v>9.2205908927719668E-2</v>
      </c>
      <c r="Q68" s="103">
        <f t="shared" si="115"/>
        <v>9.5608821507264422E-2</v>
      </c>
      <c r="R68" s="103">
        <f t="shared" si="116"/>
        <v>0.13391788050533782</v>
      </c>
      <c r="S68" s="103">
        <f t="shared" si="117"/>
        <v>9.0039149911831526E-2</v>
      </c>
      <c r="T68" s="103">
        <f t="shared" si="118"/>
        <v>9.0470560416174045E-2</v>
      </c>
      <c r="U68" s="103">
        <f t="shared" si="97"/>
        <v>8.2334231138544725E-2</v>
      </c>
      <c r="V68" s="103">
        <f t="shared" si="97"/>
        <v>6.2325823764078914E-2</v>
      </c>
      <c r="W68" s="103">
        <f t="shared" si="98"/>
        <v>6.010321920946949E-2</v>
      </c>
      <c r="X68" s="103">
        <f t="shared" si="98"/>
        <v>6.2141611735116925E-2</v>
      </c>
      <c r="Y68" s="103">
        <f t="shared" ref="Y68" si="131">Y26/Y$21*100</f>
        <v>5.7498216634516534E-2</v>
      </c>
      <c r="Z68" s="103">
        <f t="shared" ref="Z68" si="132">Z26/Z$21*100</f>
        <v>2.9559042990033015E-2</v>
      </c>
      <c r="AA68" s="103">
        <f t="shared" ref="AA68:AB68" si="133">AA26/AA$21*100</f>
        <v>3.0469970471579066E-2</v>
      </c>
      <c r="AB68" s="103">
        <f t="shared" si="133"/>
        <v>3.0912061775109828E-2</v>
      </c>
      <c r="AC68" s="103">
        <f t="shared" ref="AC68" si="134">AC26/AC$21*100</f>
        <v>3.0155656161948374E-2</v>
      </c>
    </row>
    <row r="69" spans="1:29">
      <c r="A69" s="126"/>
      <c r="B69" s="7" t="s">
        <v>52</v>
      </c>
      <c r="C69" s="126"/>
      <c r="D69" s="7" t="s">
        <v>155</v>
      </c>
      <c r="E69" s="106">
        <f t="shared" si="103"/>
        <v>0.42617285790773246</v>
      </c>
      <c r="F69" s="106">
        <f t="shared" si="104"/>
        <v>0.39289320319557863</v>
      </c>
      <c r="G69" s="106">
        <f t="shared" si="105"/>
        <v>0.50107873116722679</v>
      </c>
      <c r="H69" s="106">
        <f t="shared" si="106"/>
        <v>0.51440477712391075</v>
      </c>
      <c r="I69" s="107">
        <f t="shared" si="107"/>
        <v>0.42594711732479773</v>
      </c>
      <c r="J69" s="107">
        <f t="shared" si="108"/>
        <v>0.19722041323781894</v>
      </c>
      <c r="K69" s="107">
        <f t="shared" si="109"/>
        <v>0.16953856422687111</v>
      </c>
      <c r="L69" s="107">
        <f t="shared" si="110"/>
        <v>0.15629247397042506</v>
      </c>
      <c r="M69" s="103">
        <f t="shared" si="111"/>
        <v>0.14920950235205996</v>
      </c>
      <c r="N69" s="103">
        <f t="shared" si="112"/>
        <v>9.0859941739895256E-2</v>
      </c>
      <c r="O69" s="103">
        <f t="shared" si="113"/>
        <v>6.6761882237320977E-2</v>
      </c>
      <c r="P69" s="103">
        <f t="shared" si="114"/>
        <v>9.6012103011385297E-2</v>
      </c>
      <c r="Q69" s="103">
        <f t="shared" si="115"/>
        <v>0.11110358449072905</v>
      </c>
      <c r="R69" s="103">
        <f t="shared" si="116"/>
        <v>5.4512454888055159E-2</v>
      </c>
      <c r="S69" s="103">
        <f t="shared" si="117"/>
        <v>7.26737003796398E-2</v>
      </c>
      <c r="T69" s="103">
        <f t="shared" si="118"/>
        <v>9.4064790730669201E-2</v>
      </c>
      <c r="U69" s="103">
        <f t="shared" si="97"/>
        <v>0.10664227899085769</v>
      </c>
      <c r="V69" s="103">
        <f t="shared" si="97"/>
        <v>2.4637031511447666E-2</v>
      </c>
      <c r="W69" s="103">
        <f t="shared" si="98"/>
        <v>2.3395725862408154E-2</v>
      </c>
      <c r="X69" s="103">
        <f t="shared" si="98"/>
        <v>2.1829149548352623E-2</v>
      </c>
      <c r="Y69" s="103">
        <f t="shared" ref="Y69" si="135">Y27/Y$21*100</f>
        <v>2.1252316384279209E-2</v>
      </c>
      <c r="Z69" s="103">
        <f t="shared" ref="Z69" si="136">Z27/Z$21*100</f>
        <v>9.2138998869832622E-3</v>
      </c>
      <c r="AA69" s="103">
        <f t="shared" ref="AA69:AB69" si="137">AA27/AA$21*100</f>
        <v>2.9015098007620782E-2</v>
      </c>
      <c r="AB69" s="103">
        <f t="shared" si="137"/>
        <v>0.13178006875659432</v>
      </c>
      <c r="AC69" s="103">
        <f t="shared" ref="AC69" si="138">AC27/AC$21*100</f>
        <v>0.13503485491258052</v>
      </c>
    </row>
    <row r="70" spans="1:29">
      <c r="A70" s="7" t="s">
        <v>56</v>
      </c>
      <c r="B70" s="8"/>
      <c r="C70" s="7" t="s">
        <v>164</v>
      </c>
      <c r="D70" s="8"/>
      <c r="E70" s="106">
        <f t="shared" si="103"/>
        <v>15.311353299848788</v>
      </c>
      <c r="F70" s="106">
        <f t="shared" si="104"/>
        <v>23.704497546631714</v>
      </c>
      <c r="G70" s="106">
        <f t="shared" si="105"/>
        <v>16.196455134508234</v>
      </c>
      <c r="H70" s="106">
        <f t="shared" si="106"/>
        <v>19.088133894733371</v>
      </c>
      <c r="I70" s="107">
        <f t="shared" si="107"/>
        <v>21.329972193199222</v>
      </c>
      <c r="J70" s="107">
        <f t="shared" si="108"/>
        <v>24.911195311112426</v>
      </c>
      <c r="K70" s="107">
        <f t="shared" si="109"/>
        <v>17.713583109378021</v>
      </c>
      <c r="L70" s="107">
        <f t="shared" si="110"/>
        <v>20.76910545211436</v>
      </c>
      <c r="M70" s="103">
        <f t="shared" si="111"/>
        <v>15.880313727125303</v>
      </c>
      <c r="N70" s="103">
        <f t="shared" si="112"/>
        <v>26.636810380304532</v>
      </c>
      <c r="O70" s="103">
        <f t="shared" si="113"/>
        <v>25.94488442100284</v>
      </c>
      <c r="P70" s="103">
        <f t="shared" si="114"/>
        <v>21.72026942367706</v>
      </c>
      <c r="Q70" s="103">
        <f t="shared" si="115"/>
        <v>21.532840096712931</v>
      </c>
      <c r="R70" s="103">
        <f t="shared" si="116"/>
        <v>22.646931547481504</v>
      </c>
      <c r="S70" s="103">
        <f t="shared" si="117"/>
        <v>24.906572469691639</v>
      </c>
      <c r="T70" s="103">
        <f t="shared" si="118"/>
        <v>24.960274296523998</v>
      </c>
      <c r="U70" s="103">
        <f t="shared" si="97"/>
        <v>25.586237964812732</v>
      </c>
      <c r="V70" s="103">
        <f t="shared" si="97"/>
        <v>30.255496771033496</v>
      </c>
      <c r="W70" s="103">
        <f t="shared" si="98"/>
        <v>29.196475797910871</v>
      </c>
      <c r="X70" s="103">
        <f t="shared" si="98"/>
        <v>29.237011128156116</v>
      </c>
      <c r="Y70" s="103">
        <f t="shared" ref="Y70" si="139">Y28/Y$21*100</f>
        <v>27.566506498692071</v>
      </c>
      <c r="Z70" s="103">
        <f t="shared" ref="Z70" si="140">Z28/Z$21*100</f>
        <v>26.475156023813401</v>
      </c>
      <c r="AA70" s="103">
        <f t="shared" ref="AA70:AB70" si="141">AA28/AA$21*100</f>
        <v>24.157855309364905</v>
      </c>
      <c r="AB70" s="103">
        <f t="shared" si="141"/>
        <v>24.757906572052857</v>
      </c>
      <c r="AC70" s="103">
        <f t="shared" ref="AC70" si="142">AC28/AC$21*100</f>
        <v>26.244847899352919</v>
      </c>
    </row>
    <row r="71" spans="1:29">
      <c r="A71" s="34" t="s">
        <v>82</v>
      </c>
      <c r="B71" s="9"/>
      <c r="C71" s="34" t="s">
        <v>190</v>
      </c>
      <c r="D71" s="9"/>
      <c r="E71" s="106">
        <f t="shared" si="103"/>
        <v>0</v>
      </c>
      <c r="F71" s="106">
        <f t="shared" si="104"/>
        <v>4.5170318672169779E-2</v>
      </c>
      <c r="G71" s="106">
        <f t="shared" si="105"/>
        <v>8.5506103205218259E-2</v>
      </c>
      <c r="H71" s="106">
        <f t="shared" si="106"/>
        <v>0.12278907496834908</v>
      </c>
      <c r="I71" s="107">
        <f t="shared" si="107"/>
        <v>8.3372030670403718E-2</v>
      </c>
      <c r="J71" s="107">
        <f t="shared" si="108"/>
        <v>0</v>
      </c>
      <c r="K71" s="107">
        <f t="shared" si="109"/>
        <v>2.9509406123201772E-3</v>
      </c>
      <c r="L71" s="107">
        <f t="shared" si="110"/>
        <v>0</v>
      </c>
      <c r="M71" s="103">
        <f t="shared" si="111"/>
        <v>0</v>
      </c>
      <c r="N71" s="103">
        <f t="shared" si="112"/>
        <v>-2.1141478451023588E-2</v>
      </c>
      <c r="O71" s="103">
        <f t="shared" si="113"/>
        <v>1.3375338401802056E-2</v>
      </c>
      <c r="P71" s="103">
        <f t="shared" si="114"/>
        <v>1.0184140926564797E-2</v>
      </c>
      <c r="Q71" s="103">
        <f t="shared" si="115"/>
        <v>8.6141281302221494E-3</v>
      </c>
      <c r="R71" s="103">
        <f t="shared" si="116"/>
        <v>8.612757805049177E-3</v>
      </c>
      <c r="S71" s="103">
        <f t="shared" si="117"/>
        <v>2.0189099862629411E-2</v>
      </c>
      <c r="T71" s="103">
        <f t="shared" si="118"/>
        <v>1.5015370063844879E-2</v>
      </c>
      <c r="U71" s="103">
        <f t="shared" si="97"/>
        <v>1.0249409286997826E-2</v>
      </c>
      <c r="V71" s="103">
        <f t="shared" si="97"/>
        <v>1.6229155678175844E-2</v>
      </c>
      <c r="W71" s="103">
        <f t="shared" si="98"/>
        <v>-1.046092878440002E-2</v>
      </c>
      <c r="X71" s="103">
        <f t="shared" si="98"/>
        <v>1.6241926747286178E-2</v>
      </c>
      <c r="Y71" s="103">
        <f t="shared" ref="Y71" si="143">Y29/Y$21*100</f>
        <v>1.2193952023766759E-2</v>
      </c>
      <c r="Z71" s="103">
        <f t="shared" ref="Z71" si="144">Z29/Z$21*100</f>
        <v>2.1836410136781143E-3</v>
      </c>
      <c r="AA71" s="103">
        <f t="shared" ref="AA71:AB71" si="145">AA29/AA$21*100</f>
        <v>1.0046855128466611E-2</v>
      </c>
      <c r="AB71" s="103">
        <f t="shared" si="145"/>
        <v>9.6356516884576592E-3</v>
      </c>
      <c r="AC71" s="103">
        <f t="shared" ref="AC71" si="146">AC29/AC$21*100</f>
        <v>1.0038301758414345E-2</v>
      </c>
    </row>
    <row r="72" spans="1:29">
      <c r="A72" s="16" t="s">
        <v>86</v>
      </c>
      <c r="B72" s="17"/>
      <c r="C72" s="16" t="s">
        <v>191</v>
      </c>
      <c r="D72" s="17"/>
      <c r="E72" s="106">
        <f t="shared" si="103"/>
        <v>0</v>
      </c>
      <c r="F72" s="106">
        <f t="shared" si="104"/>
        <v>0.69686287708359174</v>
      </c>
      <c r="G72" s="106">
        <f t="shared" si="105"/>
        <v>0.39842818603880553</v>
      </c>
      <c r="H72" s="106">
        <f t="shared" si="106"/>
        <v>1.4168683940302447</v>
      </c>
      <c r="I72" s="107">
        <f t="shared" si="107"/>
        <v>0.29192303652475798</v>
      </c>
      <c r="J72" s="107">
        <f t="shared" si="108"/>
        <v>0.38981558226274349</v>
      </c>
      <c r="K72" s="107">
        <f t="shared" si="109"/>
        <v>0.1937784335423583</v>
      </c>
      <c r="L72" s="107">
        <f t="shared" si="110"/>
        <v>1.4709520883050125</v>
      </c>
      <c r="M72" s="103">
        <f t="shared" si="111"/>
        <v>1.0290169297687848</v>
      </c>
      <c r="N72" s="103">
        <f t="shared" si="112"/>
        <v>0</v>
      </c>
      <c r="O72" s="103">
        <f t="shared" si="113"/>
        <v>0.47536985967949708</v>
      </c>
      <c r="P72" s="103">
        <f t="shared" si="114"/>
        <v>0.45544026864186404</v>
      </c>
      <c r="Q72" s="103">
        <f t="shared" si="115"/>
        <v>0.43342665749959863</v>
      </c>
      <c r="R72" s="103">
        <f t="shared" si="116"/>
        <v>0.17288535789159687</v>
      </c>
      <c r="S72" s="103">
        <f t="shared" si="117"/>
        <v>0</v>
      </c>
      <c r="T72" s="103">
        <f t="shared" si="118"/>
        <v>0</v>
      </c>
      <c r="U72" s="103">
        <f t="shared" si="97"/>
        <v>0</v>
      </c>
      <c r="V72" s="103">
        <f t="shared" si="97"/>
        <v>0</v>
      </c>
      <c r="W72" s="103">
        <f t="shared" si="98"/>
        <v>0</v>
      </c>
      <c r="X72" s="103">
        <f t="shared" si="98"/>
        <v>0</v>
      </c>
      <c r="Y72" s="103">
        <f t="shared" ref="Y72" si="147">Y30/Y$21*100</f>
        <v>6.8298574141281376E-2</v>
      </c>
      <c r="Z72" s="103">
        <f t="shared" ref="Z72" si="148">Z30/Z$21*100</f>
        <v>0.94130905550602417</v>
      </c>
      <c r="AA72" s="103">
        <f t="shared" ref="AA72:AB72" si="149">AA30/AA$21*100</f>
        <v>0.4316304645901885</v>
      </c>
      <c r="AB72" s="103">
        <f t="shared" si="149"/>
        <v>0.43089371876187632</v>
      </c>
      <c r="AC72" s="103">
        <f t="shared" ref="AC72" si="150">AC30/AC$21*100</f>
        <v>0.35480438691445559</v>
      </c>
    </row>
    <row r="73" spans="1:29">
      <c r="A73" s="115"/>
      <c r="B73" s="7" t="s">
        <v>59</v>
      </c>
      <c r="C73" s="115"/>
      <c r="D73" s="7" t="s">
        <v>167</v>
      </c>
      <c r="E73" s="106">
        <f t="shared" si="103"/>
        <v>0</v>
      </c>
      <c r="F73" s="106">
        <f t="shared" si="104"/>
        <v>0.69686287708359174</v>
      </c>
      <c r="G73" s="106">
        <f t="shared" si="105"/>
        <v>0.39842818603880553</v>
      </c>
      <c r="H73" s="106">
        <f t="shared" si="106"/>
        <v>1.4168683940302447</v>
      </c>
      <c r="I73" s="107">
        <f t="shared" si="107"/>
        <v>0.29192303652475798</v>
      </c>
      <c r="J73" s="107">
        <f t="shared" si="108"/>
        <v>0.38981558226274349</v>
      </c>
      <c r="K73" s="107">
        <f t="shared" si="109"/>
        <v>0.1937784335423583</v>
      </c>
      <c r="L73" s="107">
        <f t="shared" si="110"/>
        <v>0.48549728847346518</v>
      </c>
      <c r="M73" s="103">
        <f t="shared" si="111"/>
        <v>0.24760289424739296</v>
      </c>
      <c r="N73" s="103">
        <f t="shared" si="112"/>
        <v>0</v>
      </c>
      <c r="O73" s="103">
        <f t="shared" si="113"/>
        <v>0.47536985967949708</v>
      </c>
      <c r="P73" s="103">
        <f t="shared" si="114"/>
        <v>0.45544026864186404</v>
      </c>
      <c r="Q73" s="103">
        <f t="shared" si="115"/>
        <v>0.43342665749959863</v>
      </c>
      <c r="R73" s="103">
        <f t="shared" si="116"/>
        <v>0.17288535789159687</v>
      </c>
      <c r="S73" s="103">
        <f t="shared" si="117"/>
        <v>0</v>
      </c>
      <c r="T73" s="103">
        <f t="shared" si="118"/>
        <v>0</v>
      </c>
      <c r="U73" s="103">
        <f t="shared" si="97"/>
        <v>0</v>
      </c>
      <c r="V73" s="103">
        <f t="shared" si="97"/>
        <v>0</v>
      </c>
      <c r="W73" s="103">
        <f t="shared" si="98"/>
        <v>0</v>
      </c>
      <c r="X73" s="103">
        <f t="shared" si="98"/>
        <v>0</v>
      </c>
      <c r="Y73" s="103">
        <f t="shared" ref="Y73" si="151">Y31/Y$21*100</f>
        <v>6.8298574141281376E-2</v>
      </c>
      <c r="Z73" s="103">
        <f t="shared" ref="Z73" si="152">Z31/Z$21*100</f>
        <v>0.94130905550602417</v>
      </c>
      <c r="AA73" s="103">
        <f t="shared" ref="AA73:AB73" si="153">AA31/AA$21*100</f>
        <v>0.4316304645901885</v>
      </c>
      <c r="AB73" s="103">
        <f t="shared" si="153"/>
        <v>0.43089371876187632</v>
      </c>
      <c r="AC73" s="103">
        <f t="shared" ref="AC73" si="154">AC31/AC$21*100</f>
        <v>0.35480438691445559</v>
      </c>
    </row>
    <row r="74" spans="1:29">
      <c r="A74" s="116"/>
      <c r="B74" s="7" t="s">
        <v>60</v>
      </c>
      <c r="C74" s="116"/>
      <c r="D74" s="7" t="s">
        <v>168</v>
      </c>
      <c r="E74" s="106">
        <f t="shared" si="103"/>
        <v>0</v>
      </c>
      <c r="F74" s="106">
        <f t="shared" si="104"/>
        <v>0</v>
      </c>
      <c r="G74" s="106">
        <f t="shared" si="105"/>
        <v>0</v>
      </c>
      <c r="H74" s="106">
        <f t="shared" si="106"/>
        <v>0</v>
      </c>
      <c r="I74" s="107">
        <f t="shared" si="107"/>
        <v>0</v>
      </c>
      <c r="J74" s="107">
        <f t="shared" si="108"/>
        <v>0</v>
      </c>
      <c r="K74" s="107">
        <f t="shared" si="109"/>
        <v>0</v>
      </c>
      <c r="L74" s="107">
        <f t="shared" si="110"/>
        <v>0</v>
      </c>
      <c r="M74" s="103">
        <f t="shared" si="111"/>
        <v>0</v>
      </c>
      <c r="N74" s="103">
        <f t="shared" si="112"/>
        <v>0</v>
      </c>
      <c r="O74" s="103">
        <f t="shared" si="113"/>
        <v>0</v>
      </c>
      <c r="P74" s="103">
        <f t="shared" si="114"/>
        <v>0</v>
      </c>
      <c r="Q74" s="103">
        <f t="shared" si="115"/>
        <v>0</v>
      </c>
      <c r="R74" s="103">
        <f t="shared" si="116"/>
        <v>0</v>
      </c>
      <c r="S74" s="103">
        <f t="shared" si="117"/>
        <v>0</v>
      </c>
      <c r="T74" s="103">
        <f t="shared" si="118"/>
        <v>0</v>
      </c>
      <c r="U74" s="103">
        <f t="shared" si="97"/>
        <v>0</v>
      </c>
      <c r="V74" s="103">
        <f t="shared" si="97"/>
        <v>0</v>
      </c>
      <c r="W74" s="103">
        <f t="shared" si="98"/>
        <v>0</v>
      </c>
      <c r="X74" s="103">
        <f t="shared" si="98"/>
        <v>0</v>
      </c>
      <c r="Y74" s="103">
        <f t="shared" ref="Y74" si="155">Y32/Y$21*100</f>
        <v>0</v>
      </c>
      <c r="Z74" s="103">
        <f t="shared" ref="Z74" si="156">Z32/Z$21*100</f>
        <v>0</v>
      </c>
      <c r="AA74" s="103">
        <f t="shared" ref="AA74:AB74" si="157">AA32/AA$21*100</f>
        <v>0</v>
      </c>
      <c r="AB74" s="103">
        <f t="shared" si="157"/>
        <v>0</v>
      </c>
      <c r="AC74" s="103">
        <f t="shared" ref="AC74" si="158">AC32/AC$21*100</f>
        <v>0</v>
      </c>
    </row>
    <row r="75" spans="1:29">
      <c r="A75" s="116"/>
      <c r="B75" s="7" t="s">
        <v>61</v>
      </c>
      <c r="C75" s="116"/>
      <c r="D75" s="7" t="s">
        <v>169</v>
      </c>
      <c r="E75" s="106">
        <f t="shared" si="103"/>
        <v>0</v>
      </c>
      <c r="F75" s="106">
        <f t="shared" si="104"/>
        <v>0</v>
      </c>
      <c r="G75" s="106">
        <f t="shared" si="105"/>
        <v>0</v>
      </c>
      <c r="H75" s="106">
        <f t="shared" si="106"/>
        <v>0</v>
      </c>
      <c r="I75" s="107">
        <f t="shared" si="107"/>
        <v>0</v>
      </c>
      <c r="J75" s="107">
        <f t="shared" si="108"/>
        <v>0</v>
      </c>
      <c r="K75" s="107">
        <f t="shared" si="109"/>
        <v>0</v>
      </c>
      <c r="L75" s="107">
        <f t="shared" si="110"/>
        <v>0.98545479983154749</v>
      </c>
      <c r="M75" s="103">
        <f t="shared" si="111"/>
        <v>0.78141403552139177</v>
      </c>
      <c r="N75" s="103">
        <f t="shared" si="112"/>
        <v>0</v>
      </c>
      <c r="O75" s="103">
        <f t="shared" si="113"/>
        <v>0</v>
      </c>
      <c r="P75" s="103">
        <f t="shared" si="114"/>
        <v>0</v>
      </c>
      <c r="Q75" s="103">
        <f t="shared" si="115"/>
        <v>0</v>
      </c>
      <c r="R75" s="103">
        <f t="shared" si="116"/>
        <v>0</v>
      </c>
      <c r="S75" s="103">
        <f t="shared" si="117"/>
        <v>0</v>
      </c>
      <c r="T75" s="103">
        <f t="shared" si="118"/>
        <v>0</v>
      </c>
      <c r="U75" s="103">
        <f t="shared" si="97"/>
        <v>0</v>
      </c>
      <c r="V75" s="103">
        <f t="shared" si="97"/>
        <v>0</v>
      </c>
      <c r="W75" s="103">
        <f t="shared" si="98"/>
        <v>0</v>
      </c>
      <c r="X75" s="103">
        <f t="shared" si="98"/>
        <v>0</v>
      </c>
      <c r="Y75" s="103">
        <f t="shared" ref="Y75" si="159">Y33/Y$21*100</f>
        <v>0</v>
      </c>
      <c r="Z75" s="103">
        <f t="shared" ref="Z75" si="160">Z33/Z$21*100</f>
        <v>0</v>
      </c>
      <c r="AA75" s="103">
        <f t="shared" ref="AA75:AB75" si="161">AA33/AA$21*100</f>
        <v>0</v>
      </c>
      <c r="AB75" s="103">
        <f t="shared" si="161"/>
        <v>0</v>
      </c>
      <c r="AC75" s="103">
        <f t="shared" ref="AC75" si="162">AC33/AC$21*100</f>
        <v>0</v>
      </c>
    </row>
    <row r="76" spans="1:29">
      <c r="A76" s="116"/>
      <c r="B76" s="7" t="s">
        <v>62</v>
      </c>
      <c r="C76" s="116"/>
      <c r="D76" s="7" t="s">
        <v>170</v>
      </c>
      <c r="E76" s="106">
        <f t="shared" si="103"/>
        <v>0</v>
      </c>
      <c r="F76" s="106">
        <f t="shared" si="104"/>
        <v>0</v>
      </c>
      <c r="G76" s="106">
        <f t="shared" si="105"/>
        <v>0</v>
      </c>
      <c r="H76" s="106">
        <f t="shared" si="106"/>
        <v>0</v>
      </c>
      <c r="I76" s="107">
        <f t="shared" si="107"/>
        <v>0</v>
      </c>
      <c r="J76" s="107">
        <f t="shared" si="108"/>
        <v>0</v>
      </c>
      <c r="K76" s="107">
        <f t="shared" si="109"/>
        <v>0</v>
      </c>
      <c r="L76" s="107">
        <f t="shared" si="110"/>
        <v>0</v>
      </c>
      <c r="M76" s="103">
        <f t="shared" si="111"/>
        <v>0</v>
      </c>
      <c r="N76" s="103">
        <f t="shared" si="112"/>
        <v>0</v>
      </c>
      <c r="O76" s="103">
        <f t="shared" si="113"/>
        <v>0</v>
      </c>
      <c r="P76" s="103">
        <f t="shared" si="114"/>
        <v>0</v>
      </c>
      <c r="Q76" s="103">
        <f t="shared" si="115"/>
        <v>0</v>
      </c>
      <c r="R76" s="103">
        <f t="shared" si="116"/>
        <v>0</v>
      </c>
      <c r="S76" s="103">
        <f t="shared" si="117"/>
        <v>0</v>
      </c>
      <c r="T76" s="103">
        <f t="shared" si="118"/>
        <v>0</v>
      </c>
      <c r="U76" s="103">
        <f t="shared" si="97"/>
        <v>0</v>
      </c>
      <c r="V76" s="103">
        <f t="shared" si="97"/>
        <v>0</v>
      </c>
      <c r="W76" s="103">
        <f t="shared" si="98"/>
        <v>0</v>
      </c>
      <c r="X76" s="103">
        <f t="shared" si="98"/>
        <v>0</v>
      </c>
      <c r="Y76" s="103">
        <f t="shared" ref="Y76" si="163">Y34/Y$21*100</f>
        <v>0</v>
      </c>
      <c r="Z76" s="103">
        <f t="shared" ref="Z76" si="164">Z34/Z$21*100</f>
        <v>0</v>
      </c>
      <c r="AA76" s="103">
        <f t="shared" ref="AA76:AB76" si="165">AA34/AA$21*100</f>
        <v>0</v>
      </c>
      <c r="AB76" s="103">
        <f t="shared" si="165"/>
        <v>0</v>
      </c>
      <c r="AC76" s="103">
        <f t="shared" ref="AC76" si="166">AC34/AC$21*100</f>
        <v>0</v>
      </c>
    </row>
    <row r="77" spans="1:29">
      <c r="A77" s="117"/>
      <c r="B77" s="7" t="s">
        <v>63</v>
      </c>
      <c r="C77" s="117"/>
      <c r="D77" s="7" t="s">
        <v>171</v>
      </c>
      <c r="E77" s="106">
        <f t="shared" si="103"/>
        <v>0</v>
      </c>
      <c r="F77" s="106">
        <f t="shared" si="104"/>
        <v>0</v>
      </c>
      <c r="G77" s="106">
        <f t="shared" si="105"/>
        <v>0</v>
      </c>
      <c r="H77" s="106">
        <f t="shared" si="106"/>
        <v>0</v>
      </c>
      <c r="I77" s="107">
        <f t="shared" si="107"/>
        <v>0</v>
      </c>
      <c r="J77" s="107">
        <f t="shared" si="108"/>
        <v>0</v>
      </c>
      <c r="K77" s="107">
        <f t="shared" si="109"/>
        <v>0</v>
      </c>
      <c r="L77" s="107">
        <f t="shared" si="110"/>
        <v>0</v>
      </c>
      <c r="M77" s="103">
        <f t="shared" si="111"/>
        <v>0</v>
      </c>
      <c r="N77" s="103">
        <f t="shared" si="112"/>
        <v>0</v>
      </c>
      <c r="O77" s="103">
        <f t="shared" si="113"/>
        <v>0</v>
      </c>
      <c r="P77" s="103">
        <f t="shared" si="114"/>
        <v>0</v>
      </c>
      <c r="Q77" s="103">
        <f t="shared" si="115"/>
        <v>0</v>
      </c>
      <c r="R77" s="103">
        <f t="shared" si="116"/>
        <v>0</v>
      </c>
      <c r="S77" s="103">
        <f t="shared" si="117"/>
        <v>0</v>
      </c>
      <c r="T77" s="103">
        <f t="shared" si="118"/>
        <v>0</v>
      </c>
      <c r="U77" s="103">
        <f t="shared" si="97"/>
        <v>0</v>
      </c>
      <c r="V77" s="103">
        <f t="shared" si="97"/>
        <v>0</v>
      </c>
      <c r="W77" s="103">
        <f t="shared" si="98"/>
        <v>0</v>
      </c>
      <c r="X77" s="103">
        <f t="shared" si="98"/>
        <v>0</v>
      </c>
      <c r="Y77" s="103">
        <f t="shared" ref="Y77" si="167">Y35/Y$21*100</f>
        <v>0</v>
      </c>
      <c r="Z77" s="103">
        <f t="shared" ref="Z77" si="168">Z35/Z$21*100</f>
        <v>0</v>
      </c>
      <c r="AA77" s="103">
        <f t="shared" ref="AA77:AB77" si="169">AA35/AA$21*100</f>
        <v>0</v>
      </c>
      <c r="AB77" s="103">
        <f t="shared" si="169"/>
        <v>0</v>
      </c>
      <c r="AC77" s="103">
        <f t="shared" ref="AC77" si="170">AC35/AC$21*100</f>
        <v>0</v>
      </c>
    </row>
    <row r="78" spans="1:29">
      <c r="A78" s="7" t="s">
        <v>66</v>
      </c>
      <c r="B78" s="8"/>
      <c r="C78" s="7" t="s">
        <v>174</v>
      </c>
      <c r="D78" s="8"/>
      <c r="E78" s="106">
        <f t="shared" si="103"/>
        <v>57.105123292023528</v>
      </c>
      <c r="F78" s="106">
        <f t="shared" si="104"/>
        <v>63.588648964625449</v>
      </c>
      <c r="G78" s="106">
        <f t="shared" si="105"/>
        <v>66.31066737261429</v>
      </c>
      <c r="H78" s="106">
        <f t="shared" si="106"/>
        <v>65.307962423037736</v>
      </c>
      <c r="I78" s="107">
        <f t="shared" si="107"/>
        <v>58.559298140869366</v>
      </c>
      <c r="J78" s="107">
        <f t="shared" si="108"/>
        <v>74.383177431768388</v>
      </c>
      <c r="K78" s="107">
        <f t="shared" si="109"/>
        <v>60.4205792977464</v>
      </c>
      <c r="L78" s="107">
        <f t="shared" si="110"/>
        <v>57.963803432988357</v>
      </c>
      <c r="M78" s="103">
        <f t="shared" si="111"/>
        <v>54.451863555206756</v>
      </c>
      <c r="N78" s="103">
        <f t="shared" si="112"/>
        <v>50.582681740056643</v>
      </c>
      <c r="O78" s="103">
        <f t="shared" si="113"/>
        <v>48.88186763351802</v>
      </c>
      <c r="P78" s="103">
        <f t="shared" si="114"/>
        <v>48.551503120907682</v>
      </c>
      <c r="Q78" s="103">
        <f t="shared" si="115"/>
        <v>53.180693471984355</v>
      </c>
      <c r="R78" s="103">
        <f t="shared" si="116"/>
        <v>74.612110797877477</v>
      </c>
      <c r="S78" s="103">
        <f t="shared" si="117"/>
        <v>63.40866832414941</v>
      </c>
      <c r="T78" s="103">
        <f t="shared" si="118"/>
        <v>63.317072593993849</v>
      </c>
      <c r="U78" s="103">
        <f t="shared" si="97"/>
        <v>63.71084463364334</v>
      </c>
      <c r="V78" s="103">
        <f t="shared" si="97"/>
        <v>54.938918248561251</v>
      </c>
      <c r="W78" s="103">
        <f t="shared" si="98"/>
        <v>56.035661400468619</v>
      </c>
      <c r="X78" s="103">
        <f t="shared" si="98"/>
        <v>56.913416724799234</v>
      </c>
      <c r="Y78" s="103">
        <f t="shared" ref="Y78" si="171">Y36/Y$21*100</f>
        <v>60.443454218118198</v>
      </c>
      <c r="Z78" s="103">
        <f t="shared" ref="Z78" si="172">Z36/Z$21*100</f>
        <v>64.050451694132605</v>
      </c>
      <c r="AA78" s="103">
        <f t="shared" ref="AA78:AB78" si="173">AA36/AA$21*100</f>
        <v>66.936980140441847</v>
      </c>
      <c r="AB78" s="103">
        <f t="shared" si="173"/>
        <v>66.059150276621168</v>
      </c>
      <c r="AC78" s="103">
        <f t="shared" ref="AC78" si="174">AC36/AC$21*100</f>
        <v>65.665163819243745</v>
      </c>
    </row>
    <row r="79" spans="1:29">
      <c r="A79" s="115"/>
      <c r="B79" s="8" t="s">
        <v>67</v>
      </c>
      <c r="C79" s="115"/>
      <c r="D79" s="8" t="s">
        <v>175</v>
      </c>
      <c r="E79" s="106">
        <f t="shared" si="103"/>
        <v>9.240674894633516</v>
      </c>
      <c r="F79" s="106">
        <f t="shared" si="104"/>
        <v>8.4549979629071998</v>
      </c>
      <c r="G79" s="106">
        <f t="shared" si="105"/>
        <v>13.077607413890602</v>
      </c>
      <c r="H79" s="106">
        <f t="shared" si="106"/>
        <v>12.867130055383955</v>
      </c>
      <c r="I79" s="107">
        <f t="shared" si="107"/>
        <v>10.634408290075239</v>
      </c>
      <c r="J79" s="107">
        <f t="shared" si="108"/>
        <v>14.397275176129302</v>
      </c>
      <c r="K79" s="107">
        <f t="shared" si="109"/>
        <v>10.332718554039099</v>
      </c>
      <c r="L79" s="107">
        <f t="shared" si="110"/>
        <v>10.075207243632688</v>
      </c>
      <c r="M79" s="103">
        <f t="shared" si="111"/>
        <v>9.8253042637881052</v>
      </c>
      <c r="N79" s="103">
        <f t="shared" si="112"/>
        <v>5.5308367022521319</v>
      </c>
      <c r="O79" s="103">
        <f t="shared" si="113"/>
        <v>3.499114816660275</v>
      </c>
      <c r="P79" s="103">
        <f t="shared" si="114"/>
        <v>4.3717396604394807</v>
      </c>
      <c r="Q79" s="103">
        <f t="shared" si="115"/>
        <v>4.6910461605257447</v>
      </c>
      <c r="R79" s="103">
        <f t="shared" si="116"/>
        <v>6.4061062352165159</v>
      </c>
      <c r="S79" s="103">
        <f t="shared" si="117"/>
        <v>5.394619251930318</v>
      </c>
      <c r="T79" s="103">
        <f t="shared" si="118"/>
        <v>5.9417356349018675</v>
      </c>
      <c r="U79" s="103">
        <f t="shared" si="97"/>
        <v>5.6460686897655528</v>
      </c>
      <c r="V79" s="103">
        <f t="shared" si="97"/>
        <v>5.2058438647681156</v>
      </c>
      <c r="W79" s="103">
        <f t="shared" si="98"/>
        <v>4.9329876200562381</v>
      </c>
      <c r="X79" s="103">
        <f t="shared" si="98"/>
        <v>4.3054586679508624</v>
      </c>
      <c r="Y79" s="103">
        <f t="shared" ref="Y79" si="175">Y37/Y$21*100</f>
        <v>4.113604829601341</v>
      </c>
      <c r="Z79" s="103">
        <f t="shared" ref="Z79" si="176">Z37/Z$21*100</f>
        <v>2.9406720714444732</v>
      </c>
      <c r="AA79" s="103">
        <f t="shared" ref="AA79:AB79" si="177">AA37/AA$21*100</f>
        <v>3.3195248551235257</v>
      </c>
      <c r="AB79" s="103">
        <f t="shared" si="177"/>
        <v>3.3431626882317129</v>
      </c>
      <c r="AC79" s="103">
        <f t="shared" ref="AC79" si="178">AC37/AC$21*100</f>
        <v>3.2567972818615218</v>
      </c>
    </row>
    <row r="80" spans="1:29">
      <c r="A80" s="116"/>
      <c r="B80" s="8" t="s">
        <v>68</v>
      </c>
      <c r="C80" s="116"/>
      <c r="D80" s="8" t="s">
        <v>176</v>
      </c>
      <c r="E80" s="106">
        <f t="shared" si="103"/>
        <v>21.741719243675558</v>
      </c>
      <c r="F80" s="106">
        <f t="shared" si="104"/>
        <v>28.035179707012919</v>
      </c>
      <c r="G80" s="106">
        <f t="shared" si="105"/>
        <v>24.189078702353036</v>
      </c>
      <c r="H80" s="106">
        <f t="shared" si="106"/>
        <v>24.574310587284369</v>
      </c>
      <c r="I80" s="107">
        <f t="shared" si="107"/>
        <v>22.856754896595188</v>
      </c>
      <c r="J80" s="107">
        <f t="shared" si="108"/>
        <v>28.231565626665088</v>
      </c>
      <c r="K80" s="107">
        <f t="shared" si="109"/>
        <v>23.976251954119899</v>
      </c>
      <c r="L80" s="107">
        <f t="shared" si="110"/>
        <v>22.168272862527878</v>
      </c>
      <c r="M80" s="103">
        <f t="shared" si="111"/>
        <v>21.343473722300565</v>
      </c>
      <c r="N80" s="103">
        <f t="shared" si="112"/>
        <v>20.464305599264083</v>
      </c>
      <c r="O80" s="103">
        <f t="shared" si="113"/>
        <v>18.021862076725071</v>
      </c>
      <c r="P80" s="103">
        <f t="shared" si="114"/>
        <v>20.10246548793522</v>
      </c>
      <c r="Q80" s="103">
        <f t="shared" si="115"/>
        <v>19.913890721650588</v>
      </c>
      <c r="R80" s="103">
        <f t="shared" si="116"/>
        <v>25.091694360534245</v>
      </c>
      <c r="S80" s="103">
        <f t="shared" si="117"/>
        <v>21.109645165981224</v>
      </c>
      <c r="T80" s="103">
        <f t="shared" si="118"/>
        <v>20.458500827618824</v>
      </c>
      <c r="U80" s="103">
        <f t="shared" ref="U80:V87" si="179">U38/U$21*100</f>
        <v>20.020921707587096</v>
      </c>
      <c r="V80" s="103">
        <f t="shared" si="179"/>
        <v>20.784171293849884</v>
      </c>
      <c r="W80" s="103">
        <f t="shared" si="98"/>
        <v>21.974523868705916</v>
      </c>
      <c r="X80" s="103">
        <f t="shared" si="98"/>
        <v>21.804932835572419</v>
      </c>
      <c r="Y80" s="103">
        <f t="shared" ref="Y80" si="180">Y38/Y$21*100</f>
        <v>22.138642497092427</v>
      </c>
      <c r="Z80" s="103">
        <f t="shared" ref="Z80" si="181">Z38/Z$21*100</f>
        <v>24.824536455620429</v>
      </c>
      <c r="AA80" s="103">
        <f t="shared" ref="AA80:AB80" si="182">AA38/AA$21*100</f>
        <v>26.515462411997376</v>
      </c>
      <c r="AB80" s="103">
        <f t="shared" si="182"/>
        <v>25.953321487113385</v>
      </c>
      <c r="AC80" s="103">
        <f t="shared" ref="AC80" si="183">AC38/AC$21*100</f>
        <v>25.17572121938063</v>
      </c>
    </row>
    <row r="81" spans="1:29">
      <c r="A81" s="116"/>
      <c r="B81" s="8" t="s">
        <v>69</v>
      </c>
      <c r="C81" s="116"/>
      <c r="D81" s="8" t="s">
        <v>177</v>
      </c>
      <c r="E81" s="106">
        <f t="shared" si="103"/>
        <v>7.4610256782385118</v>
      </c>
      <c r="F81" s="106">
        <f t="shared" si="104"/>
        <v>8.8000637698616568</v>
      </c>
      <c r="G81" s="106">
        <f t="shared" si="105"/>
        <v>8.6816428409348756</v>
      </c>
      <c r="H81" s="106">
        <f t="shared" si="106"/>
        <v>8.4587342106239873</v>
      </c>
      <c r="I81" s="107">
        <f t="shared" si="107"/>
        <v>7.7524241117579091</v>
      </c>
      <c r="J81" s="107">
        <f t="shared" si="108"/>
        <v>10.256571546977682</v>
      </c>
      <c r="K81" s="107">
        <f t="shared" si="109"/>
        <v>8.2207584619978569</v>
      </c>
      <c r="L81" s="107">
        <f t="shared" si="110"/>
        <v>7.7234961250828027</v>
      </c>
      <c r="M81" s="103">
        <f t="shared" si="111"/>
        <v>7.0651890657132359</v>
      </c>
      <c r="N81" s="103">
        <f t="shared" si="112"/>
        <v>7.2027887385315559</v>
      </c>
      <c r="O81" s="103">
        <f t="shared" si="113"/>
        <v>5.2540969867027316</v>
      </c>
      <c r="P81" s="103">
        <f t="shared" si="114"/>
        <v>5.0129290583715864</v>
      </c>
      <c r="Q81" s="103">
        <f t="shared" si="115"/>
        <v>5.3218243603276472</v>
      </c>
      <c r="R81" s="103">
        <f t="shared" si="116"/>
        <v>8.3570009116919231</v>
      </c>
      <c r="S81" s="103">
        <f t="shared" si="117"/>
        <v>6.2865398000573194</v>
      </c>
      <c r="T81" s="103">
        <f t="shared" si="118"/>
        <v>6.0051312366989826</v>
      </c>
      <c r="U81" s="103">
        <f t="shared" si="179"/>
        <v>5.4630965579901085</v>
      </c>
      <c r="V81" s="103">
        <f t="shared" si="179"/>
        <v>6.383386428417448</v>
      </c>
      <c r="W81" s="103">
        <f t="shared" si="98"/>
        <v>5.5355512544279293</v>
      </c>
      <c r="X81" s="103">
        <f t="shared" si="98"/>
        <v>4.9337288783893856</v>
      </c>
      <c r="Y81" s="103">
        <f t="shared" ref="Y81" si="184">Y39/Y$21*100</f>
        <v>5.6013914045827606</v>
      </c>
      <c r="Z81" s="103">
        <f t="shared" ref="Z81" si="185">Z39/Z$21*100</f>
        <v>6.2575695116846104</v>
      </c>
      <c r="AA81" s="103">
        <f t="shared" ref="AA81:AB81" si="186">AA39/AA$21*100</f>
        <v>6.6678726552877334</v>
      </c>
      <c r="AB81" s="103">
        <f t="shared" si="186"/>
        <v>6.563549722097779</v>
      </c>
      <c r="AC81" s="103">
        <f t="shared" ref="AC81" si="187">AC39/AC$21*100</f>
        <v>6.3600859735040451</v>
      </c>
    </row>
    <row r="82" spans="1:29">
      <c r="A82" s="116"/>
      <c r="B82" s="8" t="s">
        <v>70</v>
      </c>
      <c r="C82" s="116"/>
      <c r="D82" s="8" t="s">
        <v>178</v>
      </c>
      <c r="E82" s="106">
        <f t="shared" si="103"/>
        <v>0.15752509869833906</v>
      </c>
      <c r="F82" s="106">
        <f t="shared" si="104"/>
        <v>0.12488264574070469</v>
      </c>
      <c r="G82" s="106">
        <f t="shared" si="105"/>
        <v>0.13326561999128372</v>
      </c>
      <c r="H82" s="106">
        <f t="shared" si="106"/>
        <v>3.2939638499065942E-2</v>
      </c>
      <c r="I82" s="107">
        <f t="shared" si="107"/>
        <v>1.2438429772625504E-3</v>
      </c>
      <c r="J82" s="107">
        <f t="shared" si="108"/>
        <v>1.2950683796104435E-3</v>
      </c>
      <c r="K82" s="107">
        <f t="shared" si="109"/>
        <v>2.8806801215506494E-3</v>
      </c>
      <c r="L82" s="107">
        <f t="shared" si="110"/>
        <v>2.6760802091661843E-3</v>
      </c>
      <c r="M82" s="103">
        <f t="shared" si="111"/>
        <v>1.1168375924555387E-3</v>
      </c>
      <c r="N82" s="103">
        <f t="shared" si="112"/>
        <v>1.6138533168720299E-3</v>
      </c>
      <c r="O82" s="103">
        <f t="shared" si="113"/>
        <v>1.1480977168928802E-3</v>
      </c>
      <c r="P82" s="103">
        <f t="shared" si="114"/>
        <v>1.0629911404831942E-3</v>
      </c>
      <c r="Q82" s="103">
        <f t="shared" si="115"/>
        <v>1.0934342208641121E-3</v>
      </c>
      <c r="R82" s="103">
        <f t="shared" si="116"/>
        <v>1.9956390036089552E-3</v>
      </c>
      <c r="S82" s="103">
        <f t="shared" si="117"/>
        <v>1.376529536088369E-3</v>
      </c>
      <c r="T82" s="103">
        <f t="shared" si="118"/>
        <v>1.3714826200047295E-3</v>
      </c>
      <c r="U82" s="103">
        <f t="shared" si="179"/>
        <v>1.2267009540343852E-3</v>
      </c>
      <c r="V82" s="103">
        <f t="shared" si="179"/>
        <v>9.7765998061300255E-4</v>
      </c>
      <c r="W82" s="103">
        <f t="shared" si="98"/>
        <v>8.9530471578198368E-4</v>
      </c>
      <c r="X82" s="103">
        <f t="shared" si="98"/>
        <v>9.2578982459531228E-4</v>
      </c>
      <c r="Y82" s="103">
        <f t="shared" ref="Y82" si="188">Y40/Y$21*100</f>
        <v>9.4565342225129965E-4</v>
      </c>
      <c r="Z82" s="103">
        <f t="shared" ref="Z82" si="189">Z40/Z$21*100</f>
        <v>1.0119312014605895E-3</v>
      </c>
      <c r="AA82" s="103">
        <f t="shared" ref="AA82:AB82" si="190">AA40/AA$21*100</f>
        <v>1.0705665300825076E-3</v>
      </c>
      <c r="AB82" s="103">
        <f t="shared" si="190"/>
        <v>1.1139481720760299E-3</v>
      </c>
      <c r="AC82" s="103">
        <f t="shared" ref="AC82" si="191">AC40/AC$21*100</f>
        <v>1.0866903121422836E-3</v>
      </c>
    </row>
    <row r="83" spans="1:29">
      <c r="A83" s="117"/>
      <c r="B83" s="8" t="s">
        <v>52</v>
      </c>
      <c r="C83" s="117"/>
      <c r="D83" s="8" t="s">
        <v>155</v>
      </c>
      <c r="E83" s="106">
        <f t="shared" si="103"/>
        <v>18.504178376777595</v>
      </c>
      <c r="F83" s="106">
        <f t="shared" si="104"/>
        <v>18.173524879102974</v>
      </c>
      <c r="G83" s="106">
        <f t="shared" si="105"/>
        <v>20.229072795444477</v>
      </c>
      <c r="H83" s="106">
        <f t="shared" si="106"/>
        <v>19.374847931246364</v>
      </c>
      <c r="I83" s="107">
        <f t="shared" si="107"/>
        <v>17.314466999463765</v>
      </c>
      <c r="J83" s="107">
        <f t="shared" si="108"/>
        <v>21.496470013616722</v>
      </c>
      <c r="K83" s="107">
        <f t="shared" si="109"/>
        <v>17.887969647467987</v>
      </c>
      <c r="L83" s="107">
        <f t="shared" si="110"/>
        <v>17.994151121535822</v>
      </c>
      <c r="M83" s="103">
        <f t="shared" si="111"/>
        <v>16.21677966581241</v>
      </c>
      <c r="N83" s="103">
        <f t="shared" si="112"/>
        <v>17.383136846692008</v>
      </c>
      <c r="O83" s="103">
        <f t="shared" si="113"/>
        <v>22.105645655713051</v>
      </c>
      <c r="P83" s="103">
        <f t="shared" si="114"/>
        <v>19.06330592302092</v>
      </c>
      <c r="Q83" s="103">
        <f t="shared" si="115"/>
        <v>23.25283879525951</v>
      </c>
      <c r="R83" s="103">
        <f t="shared" si="116"/>
        <v>34.755313651431187</v>
      </c>
      <c r="S83" s="103">
        <f t="shared" si="117"/>
        <v>30.61648757664446</v>
      </c>
      <c r="T83" s="103">
        <f t="shared" si="118"/>
        <v>30.910333412154177</v>
      </c>
      <c r="U83" s="103">
        <f t="shared" si="179"/>
        <v>32.579530977346543</v>
      </c>
      <c r="V83" s="103">
        <f t="shared" si="179"/>
        <v>22.564539001545192</v>
      </c>
      <c r="W83" s="103">
        <f t="shared" si="98"/>
        <v>23.591703352562746</v>
      </c>
      <c r="X83" s="103">
        <f t="shared" si="98"/>
        <v>25.868370553061972</v>
      </c>
      <c r="Y83" s="103">
        <f t="shared" ref="Y83" si="192">Y41/Y$21*100</f>
        <v>28.588869833419416</v>
      </c>
      <c r="Z83" s="103">
        <f t="shared" ref="Z83" si="193">Z41/Z$21*100</f>
        <v>30.02666172418164</v>
      </c>
      <c r="AA83" s="103">
        <f t="shared" ref="AA83:AB83" si="194">AA41/AA$21*100</f>
        <v>30.43304965150314</v>
      </c>
      <c r="AB83" s="103">
        <f t="shared" si="194"/>
        <v>30.198002431006227</v>
      </c>
      <c r="AC83" s="103">
        <f t="shared" ref="AC83" si="195">AC41/AC$21*100</f>
        <v>30.871472654185396</v>
      </c>
    </row>
    <row r="84" spans="1:29" ht="12.75" customHeight="1">
      <c r="A84" s="7" t="s">
        <v>71</v>
      </c>
      <c r="B84" s="8"/>
      <c r="C84" s="7" t="s">
        <v>179</v>
      </c>
      <c r="D84" s="8"/>
      <c r="E84" s="106">
        <f t="shared" si="103"/>
        <v>4.2319965011855558</v>
      </c>
      <c r="F84" s="106">
        <f t="shared" si="104"/>
        <v>3.7680902697819429</v>
      </c>
      <c r="G84" s="106">
        <f t="shared" si="105"/>
        <v>2.8624734819425086</v>
      </c>
      <c r="H84" s="106">
        <f t="shared" si="106"/>
        <v>2.9457006297192856</v>
      </c>
      <c r="I84" s="107">
        <f t="shared" si="107"/>
        <v>2.8122598692030008</v>
      </c>
      <c r="J84" s="107">
        <f t="shared" si="108"/>
        <v>3.7064857024450895</v>
      </c>
      <c r="K84" s="107">
        <f t="shared" si="109"/>
        <v>3.2387275825121629</v>
      </c>
      <c r="L84" s="107">
        <f t="shared" si="110"/>
        <v>3.0337829304580644</v>
      </c>
      <c r="M84" s="103">
        <f t="shared" si="111"/>
        <v>2.676166239041962</v>
      </c>
      <c r="N84" s="103">
        <f t="shared" si="112"/>
        <v>1.7402180315831093</v>
      </c>
      <c r="O84" s="103">
        <f t="shared" si="113"/>
        <v>1.2161225066187833</v>
      </c>
      <c r="P84" s="103">
        <f t="shared" si="114"/>
        <v>1.1138432650424386</v>
      </c>
      <c r="Q84" s="103">
        <f t="shared" si="115"/>
        <v>1.1616271794677591</v>
      </c>
      <c r="R84" s="103">
        <f t="shared" si="116"/>
        <v>1.631172301370899</v>
      </c>
      <c r="S84" s="103">
        <f t="shared" si="117"/>
        <v>1.0133022167066918</v>
      </c>
      <c r="T84" s="103">
        <f t="shared" si="118"/>
        <v>1.0312839914873493</v>
      </c>
      <c r="U84" s="103">
        <f t="shared" si="179"/>
        <v>0.93384224206070254</v>
      </c>
      <c r="V84" s="103">
        <f t="shared" si="179"/>
        <v>0.7515761100962457</v>
      </c>
      <c r="W84" s="103">
        <f t="shared" si="98"/>
        <v>0.75735710760031238</v>
      </c>
      <c r="X84" s="103">
        <f t="shared" si="98"/>
        <v>0.79453881455049258</v>
      </c>
      <c r="Y84" s="103">
        <f t="shared" ref="Y84" si="196">Y42/Y$21*100</f>
        <v>0.81981930305093931</v>
      </c>
      <c r="Z84" s="103">
        <f t="shared" ref="Z84" si="197">Z42/Z$21*100</f>
        <v>0.98274497522898951</v>
      </c>
      <c r="AA84" s="103">
        <f t="shared" ref="AA84:AB84" si="198">AA42/AA$21*100</f>
        <v>1.0389985426569981</v>
      </c>
      <c r="AB84" s="103">
        <f t="shared" si="198"/>
        <v>1.0677750203434784</v>
      </c>
      <c r="AC84" s="103">
        <f t="shared" ref="AC84" si="199">AC42/AC$21*100</f>
        <v>1.0552713784924699</v>
      </c>
    </row>
    <row r="85" spans="1:29">
      <c r="A85" s="7" t="s">
        <v>72</v>
      </c>
      <c r="B85" s="8"/>
      <c r="C85" s="7" t="s">
        <v>180</v>
      </c>
      <c r="D85" s="8"/>
      <c r="E85" s="106">
        <f t="shared" si="103"/>
        <v>24.143545530676402</v>
      </c>
      <c r="F85" s="106">
        <f t="shared" si="104"/>
        <v>6.631888473597507</v>
      </c>
      <c r="G85" s="106">
        <f t="shared" si="105"/>
        <v>9.1876920195504272</v>
      </c>
      <c r="H85" s="106">
        <f t="shared" si="106"/>
        <v>8.1773296933056763</v>
      </c>
      <c r="I85" s="107">
        <f t="shared" si="107"/>
        <v>10.063449812317915</v>
      </c>
      <c r="J85" s="107">
        <f t="shared" si="108"/>
        <v>2.6495248949144514</v>
      </c>
      <c r="K85" s="107">
        <f t="shared" si="109"/>
        <v>12.108692979220459</v>
      </c>
      <c r="L85" s="107">
        <f t="shared" si="110"/>
        <v>12.190155686834764</v>
      </c>
      <c r="M85" s="103">
        <f t="shared" si="111"/>
        <v>16.166596429991408</v>
      </c>
      <c r="N85" s="103">
        <f t="shared" si="112"/>
        <v>20.825970127575104</v>
      </c>
      <c r="O85" s="103">
        <f t="shared" si="113"/>
        <v>8.7792162166506316</v>
      </c>
      <c r="P85" s="103">
        <f t="shared" si="114"/>
        <v>17.230126266202468</v>
      </c>
      <c r="Q85" s="103">
        <f t="shared" si="115"/>
        <v>15.13048937315283</v>
      </c>
      <c r="R85" s="103">
        <f t="shared" si="116"/>
        <v>0.73985690218007794</v>
      </c>
      <c r="S85" s="103">
        <f t="shared" si="117"/>
        <v>3.9147088181187999</v>
      </c>
      <c r="T85" s="103">
        <f t="shared" si="118"/>
        <v>2.973965476471979</v>
      </c>
      <c r="U85" s="103">
        <f t="shared" si="179"/>
        <v>2.2389067899350477</v>
      </c>
      <c r="V85" s="103">
        <f t="shared" si="179"/>
        <v>0.37243956961452329</v>
      </c>
      <c r="W85" s="103">
        <f t="shared" si="98"/>
        <v>0.39202566226043228</v>
      </c>
      <c r="X85" s="103">
        <f t="shared" si="98"/>
        <v>0</v>
      </c>
      <c r="Y85" s="103">
        <f t="shared" ref="Y85" si="200">Y43/Y$21*100</f>
        <v>3.7079568398800958E-2</v>
      </c>
      <c r="Z85" s="103">
        <f t="shared" ref="Z85" si="201">Z43/Z$21*100</f>
        <v>5.3046498771302492E-2</v>
      </c>
      <c r="AA85" s="103">
        <f t="shared" ref="AA85:AB85" si="202">AA43/AA$21*100</f>
        <v>3.1705239544751192E-2</v>
      </c>
      <c r="AB85" s="103">
        <f t="shared" si="202"/>
        <v>4.8345350668099696E-2</v>
      </c>
      <c r="AC85" s="103">
        <f t="shared" ref="AC85" si="203">AC43/AC$21*100</f>
        <v>0.16286771053232477</v>
      </c>
    </row>
    <row r="86" spans="1:29">
      <c r="A86" s="7" t="s">
        <v>73</v>
      </c>
      <c r="B86" s="8"/>
      <c r="C86" s="7" t="s">
        <v>181</v>
      </c>
      <c r="D86" s="8"/>
      <c r="E86" s="106">
        <f t="shared" si="103"/>
        <v>0</v>
      </c>
      <c r="F86" s="106">
        <f t="shared" si="104"/>
        <v>0</v>
      </c>
      <c r="G86" s="106">
        <f t="shared" si="105"/>
        <v>0</v>
      </c>
      <c r="H86" s="106">
        <f t="shared" si="106"/>
        <v>0</v>
      </c>
      <c r="I86" s="107">
        <f t="shared" si="107"/>
        <v>3.3962786982215811</v>
      </c>
      <c r="J86" s="107">
        <f t="shared" si="108"/>
        <v>0</v>
      </c>
      <c r="K86" s="107">
        <f t="shared" si="109"/>
        <v>0</v>
      </c>
      <c r="L86" s="107">
        <f t="shared" si="110"/>
        <v>0</v>
      </c>
      <c r="M86" s="103">
        <f t="shared" si="111"/>
        <v>0</v>
      </c>
      <c r="N86" s="103">
        <f t="shared" si="112"/>
        <v>0</v>
      </c>
      <c r="O86" s="103">
        <f t="shared" si="113"/>
        <v>0</v>
      </c>
      <c r="P86" s="103">
        <f t="shared" si="114"/>
        <v>0</v>
      </c>
      <c r="Q86" s="103">
        <f t="shared" si="115"/>
        <v>0</v>
      </c>
      <c r="R86" s="103">
        <f t="shared" si="116"/>
        <v>0</v>
      </c>
      <c r="S86" s="103">
        <f t="shared" si="117"/>
        <v>0</v>
      </c>
      <c r="T86" s="103">
        <f t="shared" si="118"/>
        <v>0</v>
      </c>
      <c r="U86" s="103">
        <f t="shared" si="179"/>
        <v>0</v>
      </c>
      <c r="V86" s="103">
        <f t="shared" si="179"/>
        <v>0</v>
      </c>
      <c r="W86" s="103">
        <f t="shared" si="98"/>
        <v>0</v>
      </c>
      <c r="X86" s="103">
        <f t="shared" si="98"/>
        <v>0</v>
      </c>
      <c r="Y86" s="103">
        <f t="shared" ref="Y86" si="204">Y44/Y$21*100</f>
        <v>1.2598592146024814</v>
      </c>
      <c r="Z86" s="103">
        <f t="shared" ref="Z86" si="205">Z44/Z$21*100</f>
        <v>0</v>
      </c>
      <c r="AA86" s="103">
        <f t="shared" ref="AA86:AB86" si="206">AA44/AA$21*100</f>
        <v>0</v>
      </c>
      <c r="AB86" s="103">
        <f t="shared" si="206"/>
        <v>4.6414507169834579E-3</v>
      </c>
      <c r="AC86" s="103">
        <f t="shared" ref="AC86" si="207">AC44/AC$21*100</f>
        <v>1.0065469016217903E-2</v>
      </c>
    </row>
    <row r="87" spans="1:29">
      <c r="A87" s="8" t="s">
        <v>75</v>
      </c>
      <c r="B87" s="100"/>
      <c r="C87" s="8" t="s">
        <v>184</v>
      </c>
      <c r="D87" s="100"/>
      <c r="E87" s="106">
        <f t="shared" si="103"/>
        <v>-1.231449321124092</v>
      </c>
      <c r="F87" s="106">
        <f t="shared" si="104"/>
        <v>1.0362602518909536</v>
      </c>
      <c r="G87" s="106">
        <f t="shared" si="105"/>
        <v>4.3379039839216835</v>
      </c>
      <c r="H87" s="106">
        <f t="shared" si="106"/>
        <v>2.2948979128950175</v>
      </c>
      <c r="I87" s="107">
        <f t="shared" si="107"/>
        <v>2.9181247270455688</v>
      </c>
      <c r="J87" s="107">
        <f t="shared" si="108"/>
        <v>-6.4031880883310635</v>
      </c>
      <c r="K87" s="107">
        <f t="shared" si="109"/>
        <v>6.0261720328116493</v>
      </c>
      <c r="L87" s="107">
        <f t="shared" si="110"/>
        <v>4.2896626777421956</v>
      </c>
      <c r="M87" s="103">
        <f t="shared" si="111"/>
        <v>9.5133715242152732</v>
      </c>
      <c r="N87" s="103">
        <f t="shared" si="112"/>
        <v>0</v>
      </c>
      <c r="O87" s="103">
        <f t="shared" si="113"/>
        <v>14.519475181571654</v>
      </c>
      <c r="P87" s="103">
        <f t="shared" si="114"/>
        <v>10.730415502662789</v>
      </c>
      <c r="Q87" s="103">
        <f t="shared" si="115"/>
        <v>8.345596687054325</v>
      </c>
      <c r="R87" s="103">
        <f t="shared" si="116"/>
        <v>0</v>
      </c>
      <c r="S87" s="103">
        <f t="shared" si="117"/>
        <v>6.5738462211793536</v>
      </c>
      <c r="T87" s="103">
        <f t="shared" si="118"/>
        <v>7.5178529203121309</v>
      </c>
      <c r="U87" s="103">
        <f t="shared" si="179"/>
        <v>7.3309424501317819</v>
      </c>
      <c r="V87" s="103">
        <f t="shared" si="179"/>
        <v>13.578377289740779</v>
      </c>
      <c r="W87" s="103">
        <f t="shared" si="98"/>
        <v>13.545442015472279</v>
      </c>
      <c r="X87" s="103">
        <f t="shared" si="98"/>
        <v>12.95482064446341</v>
      </c>
      <c r="Y87" s="103">
        <f t="shared" ref="Y87" si="208">Y45/Y$21*100</f>
        <v>9.7140381379536631</v>
      </c>
      <c r="Z87" s="103">
        <f t="shared" ref="Z87" si="209">Z45/Z$21*100</f>
        <v>7.4563351686569757</v>
      </c>
      <c r="AA87" s="103">
        <f t="shared" ref="AA87:AB87" si="210">AA45/AA$21*100</f>
        <v>7.3332983797936331</v>
      </c>
      <c r="AB87" s="103">
        <f t="shared" si="210"/>
        <v>7.4581614990920393</v>
      </c>
      <c r="AC87" s="103">
        <f t="shared" ref="AC87" si="211">AC45/AC$21*100</f>
        <v>6.3270777552727226</v>
      </c>
    </row>
    <row r="88" spans="1:29">
      <c r="E88" s="108"/>
      <c r="F88" s="108"/>
      <c r="G88" s="108"/>
      <c r="H88" s="108"/>
      <c r="I88" s="108"/>
      <c r="J88" s="108"/>
      <c r="K88" s="108"/>
      <c r="L88" s="108"/>
      <c r="M88" s="108"/>
    </row>
  </sheetData>
  <mergeCells count="25">
    <mergeCell ref="A65:A69"/>
    <mergeCell ref="C65:C69"/>
    <mergeCell ref="A73:A77"/>
    <mergeCell ref="C73:C77"/>
    <mergeCell ref="A79:A83"/>
    <mergeCell ref="C79:C83"/>
    <mergeCell ref="A56:A60"/>
    <mergeCell ref="C56:C60"/>
    <mergeCell ref="A14:A18"/>
    <mergeCell ref="C14:C18"/>
    <mergeCell ref="A23:A27"/>
    <mergeCell ref="C23:C27"/>
    <mergeCell ref="A31:A35"/>
    <mergeCell ref="C31:C35"/>
    <mergeCell ref="A37:A41"/>
    <mergeCell ref="C37:C41"/>
    <mergeCell ref="A48:A51"/>
    <mergeCell ref="C48:C51"/>
    <mergeCell ref="A6:A9"/>
    <mergeCell ref="C6:C9"/>
    <mergeCell ref="A1:B1"/>
    <mergeCell ref="A2:B2"/>
    <mergeCell ref="C2:D2"/>
    <mergeCell ref="A3:B3"/>
    <mergeCell ref="C3:D3"/>
  </mergeCells>
  <printOptions horizontalCentered="1"/>
  <pageMargins left="0.25" right="0.25" top="0.75" bottom="0.75" header="0.3" footer="0.3"/>
  <pageSetup paperSize="9" scale="67" fitToHeight="0" orientation="portrait" r:id="rId1"/>
  <headerFooter alignWithMargins="0"/>
  <ignoredErrors>
    <ignoredError sqref="AC69:AC8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zoomScaleSheetLayoutView="100" workbookViewId="0">
      <selection sqref="A1:B1"/>
    </sheetView>
  </sheetViews>
  <sheetFormatPr defaultRowHeight="15.75"/>
  <cols>
    <col min="1" max="1" width="5" style="22" customWidth="1"/>
    <col min="2" max="2" width="76.7109375" style="22" customWidth="1"/>
    <col min="3" max="3" width="12.5703125" style="22" customWidth="1"/>
    <col min="4" max="4" width="51.5703125" style="22" customWidth="1"/>
    <col min="5" max="8" width="9.140625" style="22"/>
    <col min="9" max="16384" width="9.140625" style="6"/>
  </cols>
  <sheetData>
    <row r="1" spans="1:14">
      <c r="A1" s="134" t="s">
        <v>208</v>
      </c>
      <c r="B1" s="134"/>
    </row>
    <row r="2" spans="1:14" ht="14.25" customHeight="1">
      <c r="A2" s="135"/>
      <c r="B2" s="135"/>
      <c r="C2" s="23"/>
      <c r="I2" s="133"/>
      <c r="J2" s="133"/>
    </row>
    <row r="3" spans="1:14" ht="30" customHeight="1">
      <c r="A3" s="136" t="s">
        <v>224</v>
      </c>
      <c r="B3" s="136"/>
      <c r="C3" s="62"/>
    </row>
    <row r="4" spans="1:14" ht="17.25" customHeight="1">
      <c r="A4" s="111" t="s">
        <v>87</v>
      </c>
      <c r="B4" s="112" t="s">
        <v>220</v>
      </c>
    </row>
    <row r="5" spans="1:14" ht="18.75" customHeight="1">
      <c r="A5" s="111" t="s">
        <v>216</v>
      </c>
      <c r="B5" s="112" t="s">
        <v>221</v>
      </c>
    </row>
    <row r="6" spans="1:14" ht="18.75" customHeight="1">
      <c r="A6" s="111" t="s">
        <v>88</v>
      </c>
      <c r="B6" s="112" t="s">
        <v>91</v>
      </c>
      <c r="C6" s="31"/>
      <c r="D6" s="31"/>
      <c r="E6" s="31"/>
      <c r="M6" s="20"/>
      <c r="N6" s="20"/>
    </row>
    <row r="7" spans="1:14" ht="18.75" customHeight="1">
      <c r="A7" s="111" t="s">
        <v>89</v>
      </c>
      <c r="B7" s="112" t="s">
        <v>222</v>
      </c>
    </row>
    <row r="8" spans="1:14" ht="18.75" customHeight="1">
      <c r="A8" s="131"/>
      <c r="B8" s="131"/>
    </row>
    <row r="9" spans="1:14" ht="35.25" customHeight="1">
      <c r="A9" s="132" t="s">
        <v>225</v>
      </c>
      <c r="B9" s="132"/>
    </row>
    <row r="10" spans="1:14" ht="17.25" customHeight="1">
      <c r="A10" s="113"/>
      <c r="B10" s="114"/>
    </row>
    <row r="11" spans="1:14">
      <c r="A11" s="110"/>
      <c r="B11" s="110"/>
    </row>
    <row r="12" spans="1:14">
      <c r="A12" s="110"/>
      <c r="B12" s="110"/>
    </row>
    <row r="13" spans="1:14">
      <c r="A13" s="110"/>
      <c r="B13" s="110"/>
    </row>
    <row r="22" spans="20:20">
      <c r="T22" s="6" t="s">
        <v>92</v>
      </c>
    </row>
    <row r="41" spans="2:2">
      <c r="B41" s="22" t="s">
        <v>90</v>
      </c>
    </row>
  </sheetData>
  <mergeCells count="6">
    <mergeCell ref="A8:B8"/>
    <mergeCell ref="A9:B9"/>
    <mergeCell ref="I2:J2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MBP_Balance sheet</vt:lpstr>
      <vt:lpstr>PZ_Profit&amp;Loss</vt:lpstr>
      <vt:lpstr>Ienāk_izdevumi_Income_Exp</vt:lpstr>
      <vt:lpstr>Saraksts_List</vt:lpstr>
      <vt:lpstr>Ienāk_izdevumi_Income_Exp!Print_Area</vt:lpstr>
      <vt:lpstr>'MBP_Balance sheet'!Print_Area</vt:lpstr>
      <vt:lpstr>'PZ_Profit&amp;Loss'!Print_Area</vt:lpstr>
      <vt:lpstr>Saraksts_List!Print_Area</vt:lpstr>
    </vt:vector>
  </TitlesOfParts>
  <Company>Finansu un kapitala tirgus komisija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Benita Tvardovska</dc:creator>
  <cp:lastModifiedBy>Reinis Pans</cp:lastModifiedBy>
  <cp:lastPrinted>2017-02-17T13:49:20Z</cp:lastPrinted>
  <dcterms:created xsi:type="dcterms:W3CDTF">2003-11-05T13:11:07Z</dcterms:created>
  <dcterms:modified xsi:type="dcterms:W3CDTF">2017-02-17T13:51:20Z</dcterms:modified>
</cp:coreProperties>
</file>